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4" activeTab="9"/>
  </bookViews>
  <sheets>
    <sheet name="1.sz.mell." sheetId="1" r:id="rId1"/>
    <sheet name="intézményi " sheetId="2" r:id="rId2"/>
    <sheet name="szakfeladatos Önk " sheetId="3" r:id="rId3"/>
    <sheet name="szakfeladatos Ph " sheetId="4" r:id="rId4"/>
    <sheet name="működési Önk " sheetId="5" r:id="rId5"/>
    <sheet name="működési  Ph " sheetId="6" r:id="rId6"/>
    <sheet name="felhalm.bev. " sheetId="7" r:id="rId7"/>
    <sheet name="támogatások Önk " sheetId="8" r:id="rId8"/>
    <sheet name="tartalék" sheetId="9" r:id="rId9"/>
    <sheet name="finanszírozási " sheetId="10" r:id="rId10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<sst xmlns="http://schemas.openxmlformats.org/spreadsheetml/2006/main" count="932" uniqueCount="641">
  <si>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</si>
  <si>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</si>
  <si>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</si>
  <si>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</si>
  <si>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</si>
  <si>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</si>
  <si>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</si>
  <si>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</si>
  <si>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</si>
  <si>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</si>
  <si>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</si>
  <si>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</si>
  <si>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</si>
  <si>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</si>
  <si>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</si>
  <si>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</si>
  <si>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</si>
  <si>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</si>
  <si>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</si>
  <si>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</si>
  <si>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</si>
  <si>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</si>
  <si>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</si>
  <si>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</si>
  <si>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</si>
  <si>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</si>
  <si>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</si>
  <si>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</si>
  <si>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</si>
  <si>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</si>
  <si>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</si>
  <si>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</si>
  <si>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</si>
  <si>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</si>
  <si>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</si>
  <si>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</si>
  <si>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</si>
  <si>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</si>
  <si>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</si>
  <si>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</si>
  <si>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</si>
  <si>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</si>
  <si>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</si>
  <si>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</si>
  <si>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</si>
  <si>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</si>
  <si>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</si>
  <si>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</si>
  <si>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</si>
  <si>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</si>
  <si>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</si>
  <si>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</si>
  <si>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</si>
  <si>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</si>
  <si>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</si>
  <si>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</si>
  <si>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</si>
  <si>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</si>
  <si>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</si>
  <si>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</si>
  <si>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</si>
  <si>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</si>
  <si>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</si>
  <si>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</si>
  <si>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</si>
  <si>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</si>
  <si>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</si>
  <si>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</si>
  <si>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</si>
  <si>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</si>
  <si>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</si>
  <si>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</si>
  <si>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</si>
  <si>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</si>
  <si>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</si>
  <si>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</si>
  <si>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</si>
  <si>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</si>
  <si>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</si>
  <si>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</si>
  <si>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</si>
  <si>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</si>
  <si>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</si>
  <si>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</si>
  <si>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</si>
  <si>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</si>
  <si>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</si>
  <si>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</si>
  <si>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</si>
  <si>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</si>
  <si>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</si>
  <si>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</si>
  <si>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</si>
  <si>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</si>
  <si>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</si>
  <si>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</si>
  <si>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</si>
  <si>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</si>
  <si>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</si>
  <si>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</si>
  <si>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</si>
  <si>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</si>
  <si>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</si>
  <si>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</si>
  <si>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</si>
  <si>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</si>
  <si>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</si>
  <si>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</si>
  <si>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</si>
  <si>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</si>
  <si>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</si>
  <si>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</si>
  <si>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</si>
  <si>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</si>
  <si>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</si>
  <si>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</si>
  <si>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</si>
  <si>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</si>
  <si>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</si>
  <si>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</si>
  <si>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</si>
  <si>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</si>
  <si>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</si>
  <si>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</si>
  <si>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</si>
  <si>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</si>
  <si>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</si>
  <si>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</si>
  <si>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</si>
  <si>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</si>
  <si>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</si>
  <si>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</si>
  <si>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</si>
  <si>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</si>
  <si>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</si>
  <si>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</si>
  <si>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</si>
  <si>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</si>
  <si>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</si>
  <si>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</si>
  <si>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</si>
  <si>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</si>
  <si>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</si>
  <si>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</si>
  <si>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</si>
  <si>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</si>
  <si>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</si>
  <si>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</si>
  <si>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</si>
  <si>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</si>
  <si>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</si>
  <si>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</si>
  <si>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</si>
  <si>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</si>
  <si>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</si>
  <si>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</si>
  <si>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</si>
  <si>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</si>
  <si>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</si>
  <si>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</si>
  <si>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</si>
  <si>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</si>
  <si>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</si>
  <si>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</si>
  <si>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</si>
  <si>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</si>
  <si>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</si>
  <si>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</si>
  <si>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</si>
  <si>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</si>
  <si>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</si>
  <si>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</si>
  <si>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</si>
  <si>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</si>
  <si>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</si>
  <si>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</si>
  <si>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</si>
  <si>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</si>
  <si>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</si>
  <si>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</si>
  <si>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</si>
  <si>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</si>
  <si>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</si>
  <si>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</si>
  <si>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</si>
  <si>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</si>
  <si>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</si>
  <si>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</si>
  <si>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</si>
  <si>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</si>
  <si>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</si>
  <si>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</si>
  <si>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</si>
  <si>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</si>
  <si>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</si>
  <si>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</si>
  <si>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</si>
  <si>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</si>
  <si>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</si>
  <si>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</si>
  <si>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</si>
  <si>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</si>
  <si>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</si>
  <si>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</si>
  <si>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</si>
  <si>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</si>
  <si>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</si>
  <si>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</si>
  <si>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</si>
  <si>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</si>
  <si>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</si>
  <si>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</si>
  <si>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</si>
  <si>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</si>
  <si>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</si>
  <si>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</si>
  <si>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</si>
  <si>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</si>
  <si>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</si>
  <si>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</si>
  <si>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</si>
  <si>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</si>
  <si>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</si>
  <si>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</si>
  <si>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</si>
  <si>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</si>
  <si>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</si>
  <si>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</si>
  <si>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</si>
  <si>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</si>
  <si>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</si>
  <si>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</si>
  <si>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</si>
  <si>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</si>
  <si>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</si>
  <si>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</si>
  <si>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</si>
  <si>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</si>
  <si>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</si>
  <si>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</si>
  <si>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</si>
  <si>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</si>
  <si>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</si>
  <si>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</si>
  <si>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</si>
  <si>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</si>
  <si>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</si>
  <si>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</si>
  <si>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</si>
  <si>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</si>
  <si>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</si>
  <si>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</si>
  <si>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</si>
  <si>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</si>
  <si>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</si>
  <si>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</si>
  <si>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</si>
  <si>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</si>
  <si>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</si>
  <si>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</si>
  <si>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</si>
  <si>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</si>
  <si>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</si>
  <si>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</si>
  <si>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</si>
  <si>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</si>
  <si>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</si>
  <si>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</si>
  <si>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</si>
  <si>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</si>
  <si>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</si>
  <si>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</si>
  <si>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</si>
  <si>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</si>
  <si>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</si>
  <si>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</si>
  <si>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</si>
  <si>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</si>
  <si>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</si>
  <si>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</si>
  <si>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</si>
  <si>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</si>
  <si>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</si>
  <si>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</si>
  <si>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</si>
  <si>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</si>
  <si>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</si>
  <si>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</si>
  <si>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</si>
  <si>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</si>
  <si>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</si>
  <si>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</si>
  <si>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</si>
  <si>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</si>
  <si>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</si>
  <si>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</si>
  <si>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</si>
  <si>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</si>
  <si>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</si>
  <si>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</si>
  <si>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</si>
  <si>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</si>
  <si>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</si>
  <si>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</si>
  <si>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</si>
  <si>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</si>
  <si>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</si>
  <si>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</si>
  <si>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</si>
  <si>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</si>
  <si>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</si>
  <si>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</si>
  <si>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</si>
  <si>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</si>
  <si>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</si>
  <si>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</si>
  <si>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</si>
  <si>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</si>
  <si>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</si>
  <si>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</si>
  <si>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</si>
  <si>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</si>
  <si>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</si>
  <si>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</si>
  <si>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</si>
  <si>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</si>
  <si>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</si>
  <si>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</si>
  <si>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</si>
  <si>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</si>
  <si>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</si>
  <si>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</si>
  <si>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</si>
  <si>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</si>
  <si>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</si>
  <si>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</si>
  <si>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</si>
  <si>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</si>
  <si>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</si>
  <si>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</si>
  <si>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</si>
  <si>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</si>
  <si>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</si>
  <si>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</si>
  <si>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</si>
  <si>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</si>
  <si>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</si>
  <si>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</si>
  <si>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</si>
  <si>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</si>
  <si>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</si>
  <si>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</si>
  <si>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</si>
  <si>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</si>
  <si>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</si>
  <si>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</si>
  <si>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</si>
  <si>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</si>
  <si>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</si>
  <si>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</si>
  <si>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</si>
  <si>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</si>
  <si>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</si>
  <si>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</si>
  <si>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</si>
  <si>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</si>
  <si>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</si>
  <si>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</si>
  <si>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</si>
  <si>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</si>
  <si>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</si>
  <si>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</si>
  <si>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</si>
  <si>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</si>
  <si>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</si>
  <si>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</si>
  <si>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6. melléklet</t>
  </si>
  <si>
    <t>- Műv. Központ és Könyvtár</t>
  </si>
  <si>
    <t>juttatások</t>
  </si>
  <si>
    <t>Társ. szoc.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</si>
  <si>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</si>
  <si>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</si>
  <si>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</si>
  <si>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</si>
  <si>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</si>
  <si>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</si>
  <si>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</si>
  <si>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</si>
  <si>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</si>
  <si>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</si>
  <si>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</si>
  <si>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</si>
  <si>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</si>
  <si>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</si>
  <si>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</si>
  <si>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</si>
  <si>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</si>
  <si>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</si>
  <si>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</si>
  <si>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</si>
  <si>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</si>
  <si>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</si>
  <si>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</si>
  <si>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</si>
  <si>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</si>
  <si>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</si>
  <si>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</si>
  <si>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</si>
  <si>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</si>
  <si>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</si>
  <si>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</si>
  <si>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</si>
  <si>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</si>
  <si>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</si>
  <si>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</si>
  <si>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</si>
  <si>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</si>
  <si>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</si>
  <si>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</si>
  <si>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</si>
  <si>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</si>
  <si>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</si>
  <si>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</si>
  <si>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</si>
  <si>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</si>
  <si>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</si>
  <si>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</si>
  <si>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</si>
  <si>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</si>
  <si>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</si>
  <si>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</si>
  <si>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</si>
  <si>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</si>
  <si>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</si>
  <si>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</si>
  <si>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</si>
  <si>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</si>
  <si>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</si>
  <si>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</si>
  <si>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</si>
  <si>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</si>
  <si>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</si>
  <si>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</si>
  <si>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</si>
  <si>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</si>
  <si>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</si>
  <si>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</si>
  <si>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</si>
  <si>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</si>
  <si>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</si>
  <si>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</si>
  <si>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</si>
  <si>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</si>
  <si>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</si>
  <si>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</si>
  <si>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</si>
  <si>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</si>
  <si>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</si>
  <si>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</si>
  <si>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</si>
  <si>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</si>
  <si>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</si>
  <si>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</si>
  <si>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</si>
  <si>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</si>
  <si>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</si>
  <si>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</si>
  <si>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</si>
  <si>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</si>
  <si>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</si>
  <si>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</si>
  <si>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</si>
  <si>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</si>
  <si>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</si>
  <si>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</si>
  <si>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</si>
  <si>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</si>
  <si>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</si>
  <si>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</si>
  <si>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</si>
  <si>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</si>
  <si>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</si>
  <si>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</si>
  <si>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</si>
  <si>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</si>
  <si>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</si>
  <si>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</si>
  <si>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</si>
  <si>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</si>
  <si>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</si>
  <si>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</si>
  <si>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</si>
  <si>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</si>
  <si>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</si>
  <si>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</si>
  <si>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</si>
  <si>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</si>
  <si>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</si>
  <si>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</si>
  <si>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</si>
  <si>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</si>
  <si>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</si>
  <si>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</si>
  <si>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</si>
  <si>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</si>
  <si>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</si>
  <si>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</si>
  <si>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</si>
  <si>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</si>
  <si>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</si>
  <si>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</si>
  <si>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</si>
  <si>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</si>
  <si>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</si>
  <si>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</si>
  <si>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</si>
  <si>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</si>
  <si>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</si>
  <si>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</si>
  <si>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</si>
  <si>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</si>
  <si>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</si>
  <si>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</si>
  <si>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</si>
  <si>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</si>
  <si>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</si>
  <si>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</si>
  <si>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</si>
  <si>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</si>
  <si>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</si>
  <si>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</si>
  <si>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</si>
  <si>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</si>
  <si>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</si>
  <si>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</si>
  <si>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</si>
  <si>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</si>
  <si>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</si>
  <si>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</si>
  <si>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</si>
  <si>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</si>
  <si>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</si>
  <si>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</si>
  <si>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</si>
  <si>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</si>
  <si>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</si>
  <si>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</si>
  <si>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</si>
  <si>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</si>
  <si>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</si>
  <si>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</si>
  <si>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</si>
  <si>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</si>
  <si>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</si>
  <si>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</si>
  <si>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</si>
  <si>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</si>
  <si>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</si>
  <si>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</si>
  <si>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</si>
  <si>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</si>
  <si>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</si>
  <si>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</si>
  <si>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</si>
  <si>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</si>
  <si>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</si>
  <si>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</si>
  <si>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</si>
  <si>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</si>
  <si>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</si>
  <si>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</si>
  <si>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</si>
  <si>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</si>
  <si>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</si>
  <si>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</si>
  <si>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</si>
  <si>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</si>
  <si>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</si>
  <si>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</si>
  <si>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</si>
  <si>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</si>
  <si>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</si>
  <si>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</si>
  <si>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</si>
  <si>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</si>
  <si>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</si>
  <si>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</si>
  <si>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</si>
  <si>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</si>
  <si>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</si>
  <si>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</si>
  <si>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</si>
  <si>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</si>
  <si>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</si>
  <si>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</si>
  <si>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</si>
  <si>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</si>
  <si>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</si>
  <si>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</si>
  <si>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</si>
  <si>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</si>
  <si>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</si>
  <si>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</si>
  <si>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</si>
  <si>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</si>
  <si>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</si>
  <si>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</si>
  <si>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</si>
  <si>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</si>
  <si>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</si>
  <si>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</si>
  <si>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</si>
  <si>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</si>
  <si>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 xml:space="preserve">Egyéb máshová nem sorolt építés </t>
  </si>
  <si>
    <t>Önkorm. és társulások általános végrehajtó igazgatási tevékenysége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</si>
  <si>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</si>
  <si>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</si>
  <si>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</si>
  <si>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 xml:space="preserve"> 9. melléklet</t>
  </si>
  <si>
    <t>10. melléklet</t>
  </si>
  <si>
    <t>Működésképtelenné vált helyi önkormányzatok kiegészítő támogatása</t>
  </si>
  <si>
    <t xml:space="preserve">  a 25/2012.(VIII.7.) önk. rendelethez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</si>
  <si>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</si>
  <si>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</si>
  <si>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</si>
  <si>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Befektetések kiadásai</t>
  </si>
  <si>
    <t>TÁMOP 3.1.7. Referencia intézmények országos kialakítása</t>
  </si>
  <si>
    <t xml:space="preserve"> a .../…....(…....) önk. rendelethez</t>
  </si>
  <si>
    <t xml:space="preserve"> a …./…....(…...) önk. rendelethez</t>
  </si>
  <si>
    <t xml:space="preserve">  a …./…..(…...) önk. rendelethez</t>
  </si>
  <si>
    <t xml:space="preserve">   a …./…...(…....) önk. rendelethez</t>
  </si>
  <si>
    <t>7. melléklet a .../…....(……..) önk. rendelethez</t>
  </si>
  <si>
    <t>8. melléklet a .../…..(…...) önk. rendelethez</t>
  </si>
  <si>
    <t xml:space="preserve"> a .../…...(…...) önk.  </t>
  </si>
  <si>
    <t xml:space="preserve">                    a .../…...(…....) önk. rendelethez                      </t>
  </si>
  <si>
    <t>Versenysport-tevékenység támogatása</t>
  </si>
  <si>
    <t>Diáksport egyesület támogatás- Sportudvar fejlesztés önerő 50 %-a ( felh.)</t>
  </si>
  <si>
    <t>Önkormányzati képviselőválasztáshoz kapcsolódó tevékenység</t>
  </si>
  <si>
    <t>Önkormányzati vagyonnal való gazdálkodás</t>
  </si>
  <si>
    <t>Önk.képviselőválasztáshoz kapcs.tev.</t>
  </si>
  <si>
    <t>Strandfürdő Kft. támogatása (pótbefizetés - működési célú)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</si>
</sst>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b/>
      <sz val="9"/>
      <color indexed="50"/>
      <name val="Times New Roman CE"/>
      <family val="0"/>
    </font>
    <font>
      <b/>
      <i/>
      <sz val="9"/>
      <color indexed="50"/>
      <name val="Times New Roman CE"/>
      <family val="0"/>
    </font>
    <font>
      <b/>
      <i/>
      <sz val="8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50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7" fillId="6" borderId="0" applyNumberFormat="0" applyBorder="0" applyAlignment="0" applyProtection="0"/>
    <xf numFmtId="0" fontId="58" fillId="16" borderId="8" applyNumberFormat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17" borderId="0" applyNumberFormat="0" applyBorder="0" applyAlignment="0" applyProtection="0"/>
    <xf numFmtId="0" fontId="62" fillId="7" borderId="0" applyNumberFormat="0" applyBorder="0" applyAlignment="0" applyProtection="0"/>
    <xf numFmtId="0" fontId="63" fillId="16" borderId="1" applyNumberFormat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3" fontId="34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9" fillId="0" borderId="57" xfId="59" applyNumberFormat="1" applyFont="1" applyBorder="1">
      <alignment/>
      <protection/>
    </xf>
    <xf numFmtId="3" fontId="39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3" fontId="40" fillId="0" borderId="34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3" fontId="41" fillId="0" borderId="25" xfId="40" applyNumberFormat="1" applyFont="1" applyBorder="1" applyAlignment="1">
      <alignment/>
    </xf>
    <xf numFmtId="1" fontId="44" fillId="0" borderId="0" xfId="0" applyNumberFormat="1" applyFont="1" applyAlignment="1">
      <alignment horizontal="centerContinuous"/>
    </xf>
    <xf numFmtId="3" fontId="42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7" fillId="0" borderId="25" xfId="40" applyNumberFormat="1" applyFont="1" applyBorder="1" applyAlignment="1">
      <alignment horizontal="right"/>
    </xf>
    <xf numFmtId="49" fontId="43" fillId="0" borderId="57" xfId="59" applyNumberFormat="1" applyFont="1" applyBorder="1" applyAlignment="1">
      <alignment horizontal="left"/>
      <protection/>
    </xf>
    <xf numFmtId="49" fontId="43" fillId="0" borderId="60" xfId="59" applyNumberFormat="1" applyFont="1" applyBorder="1" applyAlignment="1">
      <alignment horizontal="left"/>
      <protection/>
    </xf>
    <xf numFmtId="3" fontId="43" fillId="0" borderId="25" xfId="59" applyNumberFormat="1" applyFont="1" applyBorder="1">
      <alignment/>
      <protection/>
    </xf>
    <xf numFmtId="3" fontId="43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17" fillId="0" borderId="44" xfId="61" applyNumberFormat="1" applyFont="1" applyBorder="1">
      <alignment/>
      <protection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4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7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188" fontId="68" fillId="0" borderId="46" xfId="58" applyNumberFormat="1" applyFont="1" applyFill="1" applyBorder="1" applyAlignment="1" applyProtection="1">
      <alignment vertical="center" wrapText="1"/>
      <protection locked="0"/>
    </xf>
    <xf numFmtId="3" fontId="6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68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3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70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8" fillId="0" borderId="46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61" applyNumberFormat="1" applyFont="1" applyBorder="1">
      <alignment/>
      <protection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5" fillId="0" borderId="2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3" fontId="71" fillId="0" borderId="25" xfId="40" applyNumberFormat="1" applyFont="1" applyBorder="1" applyAlignment="1">
      <alignment/>
    </xf>
    <xf numFmtId="169" fontId="68" fillId="0" borderId="25" xfId="61" applyNumberFormat="1" applyFont="1" applyFill="1" applyBorder="1">
      <alignment/>
      <protection/>
    </xf>
    <xf numFmtId="3" fontId="17" fillId="0" borderId="25" xfId="40" applyNumberFormat="1" applyFont="1" applyBorder="1" applyAlignment="1" quotePrefix="1">
      <alignment horizontal="right"/>
    </xf>
    <xf numFmtId="188" fontId="68" fillId="0" borderId="12" xfId="58" applyNumberFormat="1" applyFont="1" applyFill="1" applyBorder="1" applyAlignment="1" applyProtection="1">
      <alignment vertical="center" wrapText="1"/>
      <protection locked="0"/>
    </xf>
    <xf numFmtId="188" fontId="68" fillId="0" borderId="26" xfId="58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/>
    </xf>
    <xf numFmtId="3" fontId="4" fillId="0" borderId="25" xfId="40" applyNumberFormat="1" applyFont="1" applyBorder="1" applyAlignment="1">
      <alignment/>
    </xf>
    <xf numFmtId="0" fontId="66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59" applyNumberFormat="1" applyFont="1" applyAlignment="1">
      <alignment horizontal="center"/>
      <protection/>
    </xf>
    <xf numFmtId="49" fontId="7" fillId="0" borderId="57" xfId="59" applyNumberFormat="1" applyFont="1" applyBorder="1" applyAlignment="1">
      <alignment horizontal="left"/>
      <protection/>
    </xf>
    <xf numFmtId="49" fontId="7" fillId="0" borderId="60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1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4" xfId="59" applyNumberFormat="1" applyFont="1" applyBorder="1" applyAlignment="1">
      <alignment horizontal="left"/>
      <protection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166" fontId="70" fillId="0" borderId="22" xfId="40" applyNumberFormat="1" applyFont="1" applyBorder="1" applyAlignment="1">
      <alignment/>
    </xf>
    <xf numFmtId="166" fontId="70" fillId="0" borderId="23" xfId="40" applyNumberFormat="1" applyFont="1" applyBorder="1" applyAlignment="1">
      <alignment/>
    </xf>
    <xf numFmtId="3" fontId="70" fillId="0" borderId="60" xfId="59" applyNumberFormat="1" applyFont="1" applyBorder="1" applyAlignment="1">
      <alignment horizontal="right"/>
      <protection/>
    </xf>
    <xf numFmtId="3" fontId="70" fillId="0" borderId="25" xfId="59" applyNumberFormat="1" applyFont="1" applyBorder="1">
      <alignment/>
      <protection/>
    </xf>
    <xf numFmtId="3" fontId="70" fillId="0" borderId="73" xfId="59" applyNumberFormat="1" applyFont="1" applyBorder="1" applyAlignment="1">
      <alignment horizontal="right"/>
      <protection/>
    </xf>
    <xf numFmtId="0" fontId="70" fillId="0" borderId="27" xfId="0" applyFont="1" applyBorder="1" applyAlignment="1">
      <alignment/>
    </xf>
    <xf numFmtId="166" fontId="70" fillId="0" borderId="26" xfId="40" applyNumberFormat="1" applyFont="1" applyBorder="1" applyAlignment="1">
      <alignment/>
    </xf>
    <xf numFmtId="3" fontId="70" fillId="0" borderId="25" xfId="40" applyNumberFormat="1" applyFont="1" applyBorder="1" applyAlignment="1">
      <alignment horizontal="right"/>
    </xf>
    <xf numFmtId="3" fontId="72" fillId="0" borderId="34" xfId="0" applyNumberFormat="1" applyFont="1" applyBorder="1" applyAlignment="1">
      <alignment/>
    </xf>
    <xf numFmtId="3" fontId="73" fillId="0" borderId="28" xfId="0" applyNumberFormat="1" applyFont="1" applyBorder="1" applyAlignment="1">
      <alignment/>
    </xf>
    <xf numFmtId="3" fontId="72" fillId="0" borderId="27" xfId="0" applyNumberFormat="1" applyFont="1" applyBorder="1" applyAlignment="1">
      <alignment/>
    </xf>
    <xf numFmtId="3" fontId="72" fillId="0" borderId="33" xfId="0" applyNumberFormat="1" applyFont="1" applyBorder="1" applyAlignment="1">
      <alignment/>
    </xf>
    <xf numFmtId="3" fontId="69" fillId="0" borderId="25" xfId="0" applyNumberFormat="1" applyFont="1" applyBorder="1" applyAlignment="1">
      <alignment/>
    </xf>
    <xf numFmtId="3" fontId="72" fillId="0" borderId="25" xfId="0" applyNumberFormat="1" applyFont="1" applyBorder="1" applyAlignment="1">
      <alignment/>
    </xf>
    <xf numFmtId="0" fontId="69" fillId="0" borderId="30" xfId="0" applyFont="1" applyBorder="1" applyAlignment="1">
      <alignment/>
    </xf>
    <xf numFmtId="3" fontId="68" fillId="0" borderId="45" xfId="61" applyNumberFormat="1" applyFont="1" applyBorder="1">
      <alignment/>
      <protection/>
    </xf>
    <xf numFmtId="3" fontId="74" fillId="0" borderId="45" xfId="61" applyNumberFormat="1" applyFont="1" applyBorder="1">
      <alignment/>
      <protection/>
    </xf>
    <xf numFmtId="3" fontId="71" fillId="0" borderId="25" xfId="40" applyNumberFormat="1" applyFont="1" applyBorder="1" applyAlignment="1">
      <alignment horizontal="right"/>
    </xf>
    <xf numFmtId="3" fontId="68" fillId="0" borderId="25" xfId="40" applyNumberFormat="1" applyFont="1" applyBorder="1" applyAlignment="1">
      <alignment horizontal="right"/>
    </xf>
    <xf numFmtId="0" fontId="68" fillId="0" borderId="34" xfId="61" applyFont="1" applyBorder="1">
      <alignment/>
      <protection/>
    </xf>
    <xf numFmtId="3" fontId="68" fillId="0" borderId="27" xfId="40" applyNumberFormat="1" applyFont="1" applyBorder="1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I145"/>
  <sheetViews>
    <sheetView zoomScale="120" zoomScaleNormal="120" zoomScaleSheetLayoutView="130" workbookViewId="0" topLeftCell="A19">
      <selection activeCell="B126" sqref="B126"/>
    </sheetView>
  </sheetViews>
  <sheetFormatPr defaultColWidth="9.140625" defaultRowHeight="12.75"/>
  <cols>
    <col min="1" max="1" width="6.421875" style="398" customWidth="1"/>
    <col min="2" max="2" width="78.57421875" style="398" customWidth="1"/>
    <col min="3" max="3" width="18.57421875" style="398" customWidth="1"/>
    <col min="4" max="4" width="7.7109375" style="398" customWidth="1"/>
    <col min="5" max="16384" width="8.00390625" style="398" customWidth="1"/>
  </cols>
  <sheetData>
    <row r="1" spans="1:3" ht="15.75" customHeight="1">
      <c r="A1" s="397" t="s">
        <v>390</v>
      </c>
      <c r="B1" s="397"/>
      <c r="C1" s="397"/>
    </row>
    <row r="2" spans="1:3" ht="15.75" customHeight="1" thickBot="1">
      <c r="A2" s="560" t="s">
        <v>391</v>
      </c>
      <c r="B2" s="560"/>
      <c r="C2" s="399"/>
    </row>
    <row r="3" spans="1:3" ht="37.5" customHeight="1" thickBot="1">
      <c r="A3" s="400" t="s">
        <v>392</v>
      </c>
      <c r="B3" s="401" t="s">
        <v>393</v>
      </c>
      <c r="C3" s="402" t="s">
        <v>357</v>
      </c>
    </row>
    <row r="4" spans="1:3" s="406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407" t="s">
        <v>131</v>
      </c>
      <c r="B5" s="408" t="s">
        <v>394</v>
      </c>
      <c r="C5" s="409">
        <f>+C6+C13+C22</f>
        <v>553046</v>
      </c>
    </row>
    <row r="6" spans="1:3" s="410" customFormat="1" ht="12" customHeight="1" thickBot="1">
      <c r="A6" s="411" t="s">
        <v>133</v>
      </c>
      <c r="B6" s="412" t="s">
        <v>596</v>
      </c>
      <c r="C6" s="413">
        <f>SUM(C7:C12)</f>
        <v>355974</v>
      </c>
    </row>
    <row r="7" spans="1:3" s="410" customFormat="1" ht="12" customHeight="1">
      <c r="A7" s="414" t="s">
        <v>395</v>
      </c>
      <c r="B7" s="415" t="s">
        <v>396</v>
      </c>
      <c r="C7" s="416">
        <v>251071</v>
      </c>
    </row>
    <row r="8" spans="1:3" s="410" customFormat="1" ht="12" customHeight="1">
      <c r="A8" s="414" t="s">
        <v>397</v>
      </c>
      <c r="B8" s="415" t="s">
        <v>398</v>
      </c>
      <c r="C8" s="416"/>
    </row>
    <row r="9" spans="1:3" s="410" customFormat="1" ht="12" customHeight="1">
      <c r="A9" s="414" t="s">
        <v>399</v>
      </c>
      <c r="B9" s="415" t="s">
        <v>400</v>
      </c>
      <c r="C9" s="416">
        <v>66000</v>
      </c>
    </row>
    <row r="10" spans="1:3" s="410" customFormat="1" ht="12" customHeight="1">
      <c r="A10" s="414" t="s">
        <v>401</v>
      </c>
      <c r="B10" s="415" t="s">
        <v>402</v>
      </c>
      <c r="C10" s="416">
        <v>4000</v>
      </c>
    </row>
    <row r="11" spans="1:3" s="410" customFormat="1" ht="12" customHeight="1">
      <c r="A11" s="414" t="s">
        <v>403</v>
      </c>
      <c r="B11" s="415" t="s">
        <v>404</v>
      </c>
      <c r="C11" s="431">
        <v>34903</v>
      </c>
    </row>
    <row r="12" spans="1:3" s="410" customFormat="1" ht="12" customHeight="1" thickBot="1">
      <c r="A12" s="414" t="s">
        <v>405</v>
      </c>
      <c r="B12" s="415" t="s">
        <v>406</v>
      </c>
      <c r="C12" s="416"/>
    </row>
    <row r="13" spans="1:3" s="410" customFormat="1" ht="12" customHeight="1" thickBot="1">
      <c r="A13" s="411" t="s">
        <v>135</v>
      </c>
      <c r="B13" s="412" t="s">
        <v>407</v>
      </c>
      <c r="C13" s="417">
        <f>SUM(C14:C21)</f>
        <v>197072</v>
      </c>
    </row>
    <row r="14" spans="1:3" s="410" customFormat="1" ht="12" customHeight="1">
      <c r="A14" s="418" t="s">
        <v>408</v>
      </c>
      <c r="B14" s="419" t="s">
        <v>409</v>
      </c>
      <c r="C14" s="525">
        <v>17583</v>
      </c>
    </row>
    <row r="15" spans="1:3" s="410" customFormat="1" ht="12" customHeight="1">
      <c r="A15" s="414" t="s">
        <v>410</v>
      </c>
      <c r="B15" s="415" t="s">
        <v>411</v>
      </c>
      <c r="C15" s="416">
        <v>78902</v>
      </c>
    </row>
    <row r="16" spans="1:3" s="410" customFormat="1" ht="12" customHeight="1">
      <c r="A16" s="414" t="s">
        <v>412</v>
      </c>
      <c r="B16" s="415" t="s">
        <v>413</v>
      </c>
      <c r="C16" s="416">
        <v>15053</v>
      </c>
    </row>
    <row r="17" spans="1:3" s="410" customFormat="1" ht="12" customHeight="1">
      <c r="A17" s="414" t="s">
        <v>414</v>
      </c>
      <c r="B17" s="415" t="s">
        <v>415</v>
      </c>
      <c r="C17" s="416">
        <v>20648</v>
      </c>
    </row>
    <row r="18" spans="1:3" s="410" customFormat="1" ht="12" customHeight="1">
      <c r="A18" s="420" t="s">
        <v>416</v>
      </c>
      <c r="B18" s="421" t="s">
        <v>417</v>
      </c>
      <c r="C18" s="422">
        <v>2463</v>
      </c>
    </row>
    <row r="19" spans="1:3" s="410" customFormat="1" ht="12" customHeight="1">
      <c r="A19" s="414" t="s">
        <v>418</v>
      </c>
      <c r="B19" s="415" t="s">
        <v>419</v>
      </c>
      <c r="C19" s="416">
        <v>40567</v>
      </c>
    </row>
    <row r="20" spans="1:3" s="410" customFormat="1" ht="12" customHeight="1">
      <c r="A20" s="414" t="s">
        <v>420</v>
      </c>
      <c r="B20" s="415" t="s">
        <v>421</v>
      </c>
      <c r="C20" s="416">
        <v>320</v>
      </c>
    </row>
    <row r="21" spans="1:3" s="410" customFormat="1" ht="12" customHeight="1" thickBot="1">
      <c r="A21" s="423" t="s">
        <v>422</v>
      </c>
      <c r="B21" s="424" t="s">
        <v>423</v>
      </c>
      <c r="C21" s="452">
        <v>21536</v>
      </c>
    </row>
    <row r="22" spans="1:3" s="410" customFormat="1" ht="12" customHeight="1" thickBot="1">
      <c r="A22" s="411" t="s">
        <v>424</v>
      </c>
      <c r="B22" s="412" t="s">
        <v>425</v>
      </c>
      <c r="C22" s="425"/>
    </row>
    <row r="23" spans="1:3" s="410" customFormat="1" ht="12" customHeight="1" thickBot="1">
      <c r="A23" s="411" t="s">
        <v>139</v>
      </c>
      <c r="B23" s="412" t="s">
        <v>597</v>
      </c>
      <c r="C23" s="417">
        <f>SUM(C24:C31)</f>
        <v>1517075</v>
      </c>
    </row>
    <row r="24" spans="1:3" s="410" customFormat="1" ht="12" customHeight="1">
      <c r="A24" s="426" t="s">
        <v>426</v>
      </c>
      <c r="B24" s="427" t="s">
        <v>427</v>
      </c>
      <c r="C24" s="428">
        <v>708978</v>
      </c>
    </row>
    <row r="25" spans="1:3" s="410" customFormat="1" ht="12" customHeight="1">
      <c r="A25" s="414" t="s">
        <v>428</v>
      </c>
      <c r="B25" s="415" t="s">
        <v>429</v>
      </c>
      <c r="C25" s="431">
        <v>87380</v>
      </c>
    </row>
    <row r="26" spans="1:3" s="410" customFormat="1" ht="12" customHeight="1">
      <c r="A26" s="414" t="s">
        <v>430</v>
      </c>
      <c r="B26" s="415" t="s">
        <v>431</v>
      </c>
      <c r="C26" s="490">
        <v>16797</v>
      </c>
    </row>
    <row r="27" spans="1:3" s="410" customFormat="1" ht="12" customHeight="1">
      <c r="A27" s="429" t="s">
        <v>432</v>
      </c>
      <c r="B27" s="415" t="s">
        <v>433</v>
      </c>
      <c r="C27" s="437"/>
    </row>
    <row r="28" spans="1:3" s="410" customFormat="1" ht="12" customHeight="1">
      <c r="A28" s="429" t="s">
        <v>434</v>
      </c>
      <c r="B28" s="415" t="s">
        <v>435</v>
      </c>
      <c r="C28" s="437"/>
    </row>
    <row r="29" spans="1:3" s="410" customFormat="1" ht="12" customHeight="1">
      <c r="A29" s="414" t="s">
        <v>436</v>
      </c>
      <c r="B29" s="415" t="s">
        <v>437</v>
      </c>
      <c r="C29" s="431"/>
    </row>
    <row r="30" spans="1:3" s="410" customFormat="1" ht="12" customHeight="1">
      <c r="A30" s="414" t="s">
        <v>438</v>
      </c>
      <c r="B30" s="415" t="s">
        <v>620</v>
      </c>
      <c r="C30" s="431">
        <v>4500</v>
      </c>
    </row>
    <row r="31" spans="1:3" s="410" customFormat="1" ht="12" customHeight="1" thickBot="1">
      <c r="A31" s="414" t="s">
        <v>439</v>
      </c>
      <c r="B31" s="415" t="s">
        <v>440</v>
      </c>
      <c r="C31" s="490">
        <v>699420</v>
      </c>
    </row>
    <row r="32" spans="1:3" s="410" customFormat="1" ht="12" customHeight="1" thickBot="1">
      <c r="A32" s="411" t="s">
        <v>141</v>
      </c>
      <c r="B32" s="412" t="s">
        <v>598</v>
      </c>
      <c r="C32" s="417">
        <f>+C33+C39</f>
        <v>194934</v>
      </c>
    </row>
    <row r="33" spans="1:3" s="410" customFormat="1" ht="12" customHeight="1">
      <c r="A33" s="426" t="s">
        <v>441</v>
      </c>
      <c r="B33" s="432" t="s">
        <v>442</v>
      </c>
      <c r="C33" s="433">
        <f>SUM(C34:C38)</f>
        <v>179667</v>
      </c>
    </row>
    <row r="34" spans="1:3" s="410" customFormat="1" ht="12" customHeight="1">
      <c r="A34" s="414" t="s">
        <v>443</v>
      </c>
      <c r="B34" s="434" t="s">
        <v>444</v>
      </c>
      <c r="C34" s="431"/>
    </row>
    <row r="35" spans="1:3" s="410" customFormat="1" ht="12" customHeight="1">
      <c r="A35" s="414" t="s">
        <v>445</v>
      </c>
      <c r="B35" s="434" t="s">
        <v>446</v>
      </c>
      <c r="C35" s="431">
        <v>1204</v>
      </c>
    </row>
    <row r="36" spans="1:3" s="410" customFormat="1" ht="12" customHeight="1">
      <c r="A36" s="414" t="s">
        <v>447</v>
      </c>
      <c r="B36" s="434" t="s">
        <v>448</v>
      </c>
      <c r="C36" s="431">
        <v>22000</v>
      </c>
    </row>
    <row r="37" spans="1:3" s="410" customFormat="1" ht="12" customHeight="1">
      <c r="A37" s="414" t="s">
        <v>449</v>
      </c>
      <c r="B37" s="434" t="s">
        <v>450</v>
      </c>
      <c r="C37" s="490">
        <v>28428</v>
      </c>
    </row>
    <row r="38" spans="1:3" s="410" customFormat="1" ht="12" customHeight="1">
      <c r="A38" s="414" t="s">
        <v>451</v>
      </c>
      <c r="B38" s="434" t="s">
        <v>452</v>
      </c>
      <c r="C38" s="431">
        <v>128035</v>
      </c>
    </row>
    <row r="39" spans="1:3" s="410" customFormat="1" ht="12" customHeight="1">
      <c r="A39" s="414" t="s">
        <v>453</v>
      </c>
      <c r="B39" s="432" t="s">
        <v>454</v>
      </c>
      <c r="C39" s="435">
        <f>SUM(C40:C44)</f>
        <v>15267</v>
      </c>
    </row>
    <row r="40" spans="1:3" s="410" customFormat="1" ht="12" customHeight="1">
      <c r="A40" s="414" t="s">
        <v>455</v>
      </c>
      <c r="B40" s="434" t="s">
        <v>444</v>
      </c>
      <c r="C40" s="431"/>
    </row>
    <row r="41" spans="1:3" s="410" customFormat="1" ht="12" customHeight="1">
      <c r="A41" s="414" t="s">
        <v>456</v>
      </c>
      <c r="B41" s="434" t="s">
        <v>446</v>
      </c>
      <c r="C41" s="431"/>
    </row>
    <row r="42" spans="1:3" s="410" customFormat="1" ht="12" customHeight="1">
      <c r="A42" s="414" t="s">
        <v>457</v>
      </c>
      <c r="B42" s="434" t="s">
        <v>448</v>
      </c>
      <c r="C42" s="431"/>
    </row>
    <row r="43" spans="1:3" s="410" customFormat="1" ht="12" customHeight="1">
      <c r="A43" s="414" t="s">
        <v>458</v>
      </c>
      <c r="B43" s="434" t="s">
        <v>450</v>
      </c>
      <c r="C43" s="490">
        <v>14091</v>
      </c>
    </row>
    <row r="44" spans="1:3" s="410" customFormat="1" ht="12" customHeight="1" thickBot="1">
      <c r="A44" s="429" t="s">
        <v>459</v>
      </c>
      <c r="B44" s="436" t="s">
        <v>460</v>
      </c>
      <c r="C44" s="437">
        <v>1176</v>
      </c>
    </row>
    <row r="45" spans="1:3" s="410" customFormat="1" ht="12" customHeight="1" thickBot="1">
      <c r="A45" s="411" t="s">
        <v>461</v>
      </c>
      <c r="B45" s="412" t="s">
        <v>599</v>
      </c>
      <c r="C45" s="417">
        <f>SUM(C46:C48)</f>
        <v>61507</v>
      </c>
    </row>
    <row r="46" spans="1:3" s="410" customFormat="1" ht="12" customHeight="1">
      <c r="A46" s="426" t="s">
        <v>462</v>
      </c>
      <c r="B46" s="427" t="s">
        <v>463</v>
      </c>
      <c r="C46" s="428">
        <v>5000</v>
      </c>
    </row>
    <row r="47" spans="1:3" s="410" customFormat="1" ht="12" customHeight="1">
      <c r="A47" s="420" t="s">
        <v>464</v>
      </c>
      <c r="B47" s="415" t="s">
        <v>465</v>
      </c>
      <c r="C47" s="440">
        <v>56507</v>
      </c>
    </row>
    <row r="48" spans="1:3" s="410" customFormat="1" ht="12" customHeight="1" thickBot="1">
      <c r="A48" s="429" t="s">
        <v>466</v>
      </c>
      <c r="B48" s="438" t="s">
        <v>467</v>
      </c>
      <c r="C48" s="430"/>
    </row>
    <row r="49" spans="1:3" s="410" customFormat="1" ht="12" customHeight="1" thickBot="1">
      <c r="A49" s="411" t="s">
        <v>146</v>
      </c>
      <c r="B49" s="412" t="s">
        <v>600</v>
      </c>
      <c r="C49" s="417">
        <f>+C50+C51</f>
        <v>27266</v>
      </c>
    </row>
    <row r="50" spans="1:3" s="410" customFormat="1" ht="12" customHeight="1">
      <c r="A50" s="426" t="s">
        <v>468</v>
      </c>
      <c r="B50" s="415" t="s">
        <v>469</v>
      </c>
      <c r="C50" s="439"/>
    </row>
    <row r="51" spans="1:3" s="410" customFormat="1" ht="12" customHeight="1" thickBot="1">
      <c r="A51" s="420" t="s">
        <v>470</v>
      </c>
      <c r="B51" s="415" t="s">
        <v>471</v>
      </c>
      <c r="C51" s="440">
        <v>27266</v>
      </c>
    </row>
    <row r="52" spans="1:5" s="410" customFormat="1" ht="17.25" customHeight="1" thickBot="1">
      <c r="A52" s="411" t="s">
        <v>472</v>
      </c>
      <c r="B52" s="412" t="s">
        <v>473</v>
      </c>
      <c r="C52" s="441"/>
      <c r="E52" s="442"/>
    </row>
    <row r="53" spans="1:3" s="410" customFormat="1" ht="12" customHeight="1" thickBot="1">
      <c r="A53" s="411" t="s">
        <v>151</v>
      </c>
      <c r="B53" s="443" t="s">
        <v>474</v>
      </c>
      <c r="C53" s="444">
        <f>+C5+C23+C32+C45+C49+C52</f>
        <v>2353828</v>
      </c>
    </row>
    <row r="54" spans="1:3" s="410" customFormat="1" ht="12" customHeight="1" thickBot="1">
      <c r="A54" s="445" t="s">
        <v>153</v>
      </c>
      <c r="B54" s="446" t="s">
        <v>475</v>
      </c>
      <c r="C54" s="526">
        <f>SUM(C55:C56)</f>
        <v>45506</v>
      </c>
    </row>
    <row r="55" spans="1:3" s="410" customFormat="1" ht="12" customHeight="1">
      <c r="A55" s="448" t="s">
        <v>476</v>
      </c>
      <c r="B55" s="449" t="s">
        <v>477</v>
      </c>
      <c r="C55" s="527">
        <v>28606</v>
      </c>
    </row>
    <row r="56" spans="1:3" s="410" customFormat="1" ht="12" customHeight="1" thickBot="1">
      <c r="A56" s="450" t="s">
        <v>478</v>
      </c>
      <c r="B56" s="451" t="s">
        <v>479</v>
      </c>
      <c r="C56" s="452">
        <v>16900</v>
      </c>
    </row>
    <row r="57" spans="1:3" s="410" customFormat="1" ht="12" customHeight="1" thickBot="1">
      <c r="A57" s="445" t="s">
        <v>155</v>
      </c>
      <c r="B57" s="446" t="s">
        <v>480</v>
      </c>
      <c r="C57" s="447">
        <f>SUM(C58,C65)</f>
        <v>462563</v>
      </c>
    </row>
    <row r="58" spans="1:3" s="410" customFormat="1" ht="12" customHeight="1">
      <c r="A58" s="418" t="s">
        <v>481</v>
      </c>
      <c r="B58" s="432" t="s">
        <v>482</v>
      </c>
      <c r="C58" s="453">
        <f>SUM(C59:C64)</f>
        <v>462563</v>
      </c>
    </row>
    <row r="59" spans="1:3" s="410" customFormat="1" ht="12" customHeight="1">
      <c r="A59" s="426" t="s">
        <v>483</v>
      </c>
      <c r="B59" s="454" t="s">
        <v>484</v>
      </c>
      <c r="C59" s="431"/>
    </row>
    <row r="60" spans="1:3" s="410" customFormat="1" ht="12" customHeight="1">
      <c r="A60" s="426" t="s">
        <v>485</v>
      </c>
      <c r="B60" s="454" t="s">
        <v>486</v>
      </c>
      <c r="C60" s="431">
        <v>462563</v>
      </c>
    </row>
    <row r="61" spans="1:3" s="410" customFormat="1" ht="12" customHeight="1">
      <c r="A61" s="426" t="s">
        <v>487</v>
      </c>
      <c r="B61" s="454" t="s">
        <v>488</v>
      </c>
      <c r="C61" s="440"/>
    </row>
    <row r="62" spans="1:3" s="410" customFormat="1" ht="12" customHeight="1">
      <c r="A62" s="426" t="s">
        <v>489</v>
      </c>
      <c r="B62" s="454" t="s">
        <v>490</v>
      </c>
      <c r="C62" s="437"/>
    </row>
    <row r="63" spans="1:3" s="410" customFormat="1" ht="12" customHeight="1">
      <c r="A63" s="426" t="s">
        <v>491</v>
      </c>
      <c r="B63" s="454" t="s">
        <v>492</v>
      </c>
      <c r="C63" s="437"/>
    </row>
    <row r="64" spans="1:3" s="410" customFormat="1" ht="12" customHeight="1">
      <c r="A64" s="426" t="s">
        <v>493</v>
      </c>
      <c r="B64" s="454" t="s">
        <v>494</v>
      </c>
      <c r="C64" s="437"/>
    </row>
    <row r="65" spans="1:3" s="410" customFormat="1" ht="12" customHeight="1">
      <c r="A65" s="426" t="s">
        <v>495</v>
      </c>
      <c r="B65" s="432" t="s">
        <v>496</v>
      </c>
      <c r="C65" s="455">
        <f>SUM(C66:C72)</f>
        <v>0</v>
      </c>
    </row>
    <row r="66" spans="1:3" s="410" customFormat="1" ht="12" customHeight="1">
      <c r="A66" s="426" t="s">
        <v>497</v>
      </c>
      <c r="B66" s="454" t="s">
        <v>484</v>
      </c>
      <c r="C66" s="431"/>
    </row>
    <row r="67" spans="1:3" s="410" customFormat="1" ht="12" customHeight="1">
      <c r="A67" s="426" t="s">
        <v>498</v>
      </c>
      <c r="B67" s="454" t="s">
        <v>499</v>
      </c>
      <c r="C67" s="431"/>
    </row>
    <row r="68" spans="1:3" s="410" customFormat="1" ht="12" customHeight="1">
      <c r="A68" s="426" t="s">
        <v>500</v>
      </c>
      <c r="B68" s="454" t="s">
        <v>501</v>
      </c>
      <c r="C68" s="440"/>
    </row>
    <row r="69" spans="1:3" s="410" customFormat="1" ht="12" customHeight="1">
      <c r="A69" s="426" t="s">
        <v>502</v>
      </c>
      <c r="B69" s="454" t="s">
        <v>488</v>
      </c>
      <c r="C69" s="431"/>
    </row>
    <row r="70" spans="1:3" s="410" customFormat="1" ht="12" customHeight="1">
      <c r="A70" s="420" t="s">
        <v>503</v>
      </c>
      <c r="B70" s="436" t="s">
        <v>504</v>
      </c>
      <c r="C70" s="422"/>
    </row>
    <row r="71" spans="1:3" s="410" customFormat="1" ht="12" customHeight="1">
      <c r="A71" s="414" t="s">
        <v>505</v>
      </c>
      <c r="B71" s="436" t="s">
        <v>492</v>
      </c>
      <c r="C71" s="416"/>
    </row>
    <row r="72" spans="1:3" s="410" customFormat="1" ht="12" customHeight="1" thickBot="1">
      <c r="A72" s="456" t="s">
        <v>506</v>
      </c>
      <c r="B72" s="457" t="s">
        <v>507</v>
      </c>
      <c r="C72" s="458"/>
    </row>
    <row r="73" spans="1:4" s="410" customFormat="1" ht="15" customHeight="1" thickBot="1">
      <c r="A73" s="411" t="s">
        <v>158</v>
      </c>
      <c r="B73" s="459" t="s">
        <v>508</v>
      </c>
      <c r="C73" s="417">
        <f>+C53+C54+C57</f>
        <v>2861897</v>
      </c>
      <c r="D73" s="460"/>
    </row>
    <row r="74" spans="1:3" s="410" customFormat="1" ht="22.5" customHeight="1" hidden="1">
      <c r="A74" s="559"/>
      <c r="B74" s="559"/>
      <c r="C74" s="559"/>
    </row>
    <row r="75" spans="1:3" s="410" customFormat="1" ht="12.75" customHeight="1">
      <c r="A75" s="461"/>
      <c r="B75" s="462"/>
      <c r="C75" s="463"/>
    </row>
    <row r="76" spans="1:3" ht="16.5" customHeight="1">
      <c r="A76" s="563" t="s">
        <v>509</v>
      </c>
      <c r="B76" s="563"/>
      <c r="C76" s="563"/>
    </row>
    <row r="77" spans="1:3" ht="16.5" customHeight="1" thickBot="1">
      <c r="A77" s="560" t="s">
        <v>510</v>
      </c>
      <c r="B77" s="560"/>
      <c r="C77" s="399"/>
    </row>
    <row r="78" spans="1:3" ht="37.5" customHeight="1" thickBot="1">
      <c r="A78" s="400" t="s">
        <v>511</v>
      </c>
      <c r="B78" s="401" t="s">
        <v>512</v>
      </c>
      <c r="C78" s="402" t="s">
        <v>357</v>
      </c>
    </row>
    <row r="79" spans="1:3" s="406" customFormat="1" ht="12" customHeight="1" thickBot="1">
      <c r="A79" s="403">
        <v>1</v>
      </c>
      <c r="B79" s="404">
        <v>2</v>
      </c>
      <c r="C79" s="405">
        <v>3</v>
      </c>
    </row>
    <row r="80" spans="1:3" ht="12" customHeight="1" thickBot="1">
      <c r="A80" s="407" t="s">
        <v>131</v>
      </c>
      <c r="B80" s="464" t="s">
        <v>601</v>
      </c>
      <c r="C80" s="465">
        <f>SUM(C81:C85)</f>
        <v>2357629</v>
      </c>
    </row>
    <row r="81" spans="1:3" ht="12" customHeight="1">
      <c r="A81" s="418" t="s">
        <v>513</v>
      </c>
      <c r="B81" s="419" t="s">
        <v>514</v>
      </c>
      <c r="C81" s="551">
        <v>908568</v>
      </c>
    </row>
    <row r="82" spans="1:3" ht="12" customHeight="1">
      <c r="A82" s="414" t="s">
        <v>515</v>
      </c>
      <c r="B82" s="415" t="s">
        <v>516</v>
      </c>
      <c r="C82" s="552">
        <v>231990</v>
      </c>
    </row>
    <row r="83" spans="1:3" ht="12" customHeight="1">
      <c r="A83" s="414" t="s">
        <v>517</v>
      </c>
      <c r="B83" s="415" t="s">
        <v>518</v>
      </c>
      <c r="C83" s="491">
        <v>701800</v>
      </c>
    </row>
    <row r="84" spans="1:3" ht="12" customHeight="1">
      <c r="A84" s="414" t="s">
        <v>519</v>
      </c>
      <c r="B84" s="466" t="s">
        <v>520</v>
      </c>
      <c r="C84" s="491">
        <v>14079</v>
      </c>
    </row>
    <row r="85" spans="1:3" ht="12" customHeight="1">
      <c r="A85" s="414" t="s">
        <v>521</v>
      </c>
      <c r="B85" s="467" t="s">
        <v>522</v>
      </c>
      <c r="C85" s="491">
        <v>501192</v>
      </c>
    </row>
    <row r="86" spans="1:3" ht="12" customHeight="1">
      <c r="A86" s="414" t="s">
        <v>523</v>
      </c>
      <c r="B86" s="415" t="s">
        <v>524</v>
      </c>
      <c r="C86" s="529"/>
    </row>
    <row r="87" spans="1:3" ht="12" customHeight="1">
      <c r="A87" s="414" t="s">
        <v>525</v>
      </c>
      <c r="B87" s="468" t="s">
        <v>526</v>
      </c>
      <c r="C87" s="529">
        <v>266156</v>
      </c>
    </row>
    <row r="88" spans="1:3" ht="12" customHeight="1">
      <c r="A88" s="414" t="s">
        <v>527</v>
      </c>
      <c r="B88" s="468" t="s">
        <v>528</v>
      </c>
      <c r="C88" s="529"/>
    </row>
    <row r="89" spans="1:3" ht="12" customHeight="1">
      <c r="A89" s="414" t="s">
        <v>529</v>
      </c>
      <c r="B89" s="469" t="s">
        <v>530</v>
      </c>
      <c r="C89" s="491">
        <v>101476</v>
      </c>
    </row>
    <row r="90" spans="1:3" ht="12" customHeight="1">
      <c r="A90" s="414" t="s">
        <v>531</v>
      </c>
      <c r="B90" s="469" t="s">
        <v>532</v>
      </c>
      <c r="C90" s="529">
        <v>71139</v>
      </c>
    </row>
    <row r="91" spans="1:3" ht="12" customHeight="1">
      <c r="A91" s="420" t="s">
        <v>533</v>
      </c>
      <c r="B91" s="470" t="s">
        <v>534</v>
      </c>
      <c r="C91" s="529"/>
    </row>
    <row r="92" spans="1:3" ht="12" customHeight="1">
      <c r="A92" s="414" t="s">
        <v>535</v>
      </c>
      <c r="B92" s="470" t="s">
        <v>536</v>
      </c>
      <c r="C92" s="491">
        <v>62421</v>
      </c>
    </row>
    <row r="93" spans="1:3" ht="12" customHeight="1" thickBot="1">
      <c r="A93" s="456" t="s">
        <v>537</v>
      </c>
      <c r="B93" s="471" t="s">
        <v>538</v>
      </c>
      <c r="C93" s="530"/>
    </row>
    <row r="94" spans="1:3" ht="12" customHeight="1" thickBot="1">
      <c r="A94" s="411" t="s">
        <v>133</v>
      </c>
      <c r="B94" s="472" t="s">
        <v>602</v>
      </c>
      <c r="C94" s="473">
        <f>SUM(C95:C101)</f>
        <v>51701</v>
      </c>
    </row>
    <row r="95" spans="1:3" ht="12" customHeight="1">
      <c r="A95" s="426" t="s">
        <v>395</v>
      </c>
      <c r="B95" s="415" t="s">
        <v>539</v>
      </c>
      <c r="C95" s="531">
        <v>28104</v>
      </c>
    </row>
    <row r="96" spans="1:3" ht="12" customHeight="1">
      <c r="A96" s="426" t="s">
        <v>397</v>
      </c>
      <c r="B96" s="415" t="s">
        <v>540</v>
      </c>
      <c r="C96" s="528">
        <v>188</v>
      </c>
    </row>
    <row r="97" spans="1:3" ht="12" customHeight="1">
      <c r="A97" s="426" t="s">
        <v>399</v>
      </c>
      <c r="B97" s="415" t="s">
        <v>541</v>
      </c>
      <c r="C97" s="528"/>
    </row>
    <row r="98" spans="1:3" ht="12" customHeight="1">
      <c r="A98" s="426" t="s">
        <v>401</v>
      </c>
      <c r="B98" s="415" t="s">
        <v>542</v>
      </c>
      <c r="C98" s="528"/>
    </row>
    <row r="99" spans="1:3" ht="12" customHeight="1">
      <c r="A99" s="426" t="s">
        <v>403</v>
      </c>
      <c r="B99" s="415" t="s">
        <v>543</v>
      </c>
      <c r="C99" s="552">
        <v>9752</v>
      </c>
    </row>
    <row r="100" spans="1:3" ht="24" customHeight="1">
      <c r="A100" s="426" t="s">
        <v>405</v>
      </c>
      <c r="B100" s="415" t="s">
        <v>544</v>
      </c>
      <c r="C100" s="528">
        <v>1633</v>
      </c>
    </row>
    <row r="101" spans="1:3" ht="12" customHeight="1">
      <c r="A101" s="426" t="s">
        <v>545</v>
      </c>
      <c r="B101" s="415" t="s">
        <v>546</v>
      </c>
      <c r="C101" s="552">
        <v>12024</v>
      </c>
    </row>
    <row r="102" spans="1:3" ht="12" customHeight="1">
      <c r="A102" s="426" t="s">
        <v>547</v>
      </c>
      <c r="B102" s="415" t="s">
        <v>548</v>
      </c>
      <c r="C102" s="528"/>
    </row>
    <row r="103" spans="1:3" ht="12" customHeight="1">
      <c r="A103" s="426" t="s">
        <v>549</v>
      </c>
      <c r="B103" s="468" t="s">
        <v>550</v>
      </c>
      <c r="C103" s="552">
        <v>10024</v>
      </c>
    </row>
    <row r="104" spans="1:3" ht="12" customHeight="1">
      <c r="A104" s="420" t="s">
        <v>551</v>
      </c>
      <c r="B104" s="468" t="s">
        <v>552</v>
      </c>
      <c r="C104" s="529"/>
    </row>
    <row r="105" spans="1:3" ht="12" customHeight="1" thickBot="1">
      <c r="A105" s="429" t="s">
        <v>553</v>
      </c>
      <c r="B105" s="468" t="s">
        <v>554</v>
      </c>
      <c r="C105" s="491"/>
    </row>
    <row r="106" spans="1:3" ht="12" customHeight="1" thickBot="1">
      <c r="A106" s="411" t="s">
        <v>135</v>
      </c>
      <c r="B106" s="472" t="s">
        <v>555</v>
      </c>
      <c r="C106" s="532"/>
    </row>
    <row r="107" spans="1:3" ht="12" customHeight="1" thickBot="1">
      <c r="A107" s="411" t="s">
        <v>137</v>
      </c>
      <c r="B107" s="472" t="s">
        <v>603</v>
      </c>
      <c r="C107" s="533">
        <f>SUM(C108:C109)</f>
        <v>9927</v>
      </c>
    </row>
    <row r="108" spans="1:3" ht="12" customHeight="1">
      <c r="A108" s="426" t="s">
        <v>556</v>
      </c>
      <c r="B108" s="427" t="s">
        <v>71</v>
      </c>
      <c r="C108" s="492">
        <v>1515</v>
      </c>
    </row>
    <row r="109" spans="1:3" ht="12" customHeight="1" thickBot="1">
      <c r="A109" s="414" t="s">
        <v>557</v>
      </c>
      <c r="B109" s="415" t="s">
        <v>558</v>
      </c>
      <c r="C109" s="552">
        <v>8412</v>
      </c>
    </row>
    <row r="110" spans="1:3" ht="12" customHeight="1" thickBot="1">
      <c r="A110" s="411" t="s">
        <v>139</v>
      </c>
      <c r="B110" s="474" t="s">
        <v>559</v>
      </c>
      <c r="C110" s="533">
        <f>+C80+C94+C106+C107</f>
        <v>2419257</v>
      </c>
    </row>
    <row r="111" spans="1:3" ht="12" customHeight="1" thickBot="1">
      <c r="A111" s="411" t="s">
        <v>141</v>
      </c>
      <c r="B111" s="472" t="s">
        <v>560</v>
      </c>
      <c r="C111" s="533">
        <f>SUM(C112,C121)</f>
        <v>442640</v>
      </c>
    </row>
    <row r="112" spans="1:3" ht="12" customHeight="1">
      <c r="A112" s="426" t="s">
        <v>441</v>
      </c>
      <c r="B112" s="432" t="s">
        <v>561</v>
      </c>
      <c r="C112" s="534">
        <f>SUM(C113:C120)</f>
        <v>379572</v>
      </c>
    </row>
    <row r="113" spans="1:3" ht="12" customHeight="1">
      <c r="A113" s="426" t="s">
        <v>443</v>
      </c>
      <c r="B113" s="454" t="s">
        <v>562</v>
      </c>
      <c r="C113" s="528"/>
    </row>
    <row r="114" spans="1:3" ht="12" customHeight="1">
      <c r="A114" s="426" t="s">
        <v>445</v>
      </c>
      <c r="B114" s="454" t="s">
        <v>563</v>
      </c>
      <c r="C114" s="528"/>
    </row>
    <row r="115" spans="1:3" ht="12" customHeight="1">
      <c r="A115" s="426" t="s">
        <v>447</v>
      </c>
      <c r="B115" s="454" t="s">
        <v>564</v>
      </c>
      <c r="C115" s="528">
        <v>379572</v>
      </c>
    </row>
    <row r="116" spans="1:3" ht="12" customHeight="1">
      <c r="A116" s="426" t="s">
        <v>449</v>
      </c>
      <c r="B116" s="454" t="s">
        <v>565</v>
      </c>
      <c r="C116" s="528"/>
    </row>
    <row r="117" spans="1:3" ht="12" customHeight="1">
      <c r="A117" s="426" t="s">
        <v>451</v>
      </c>
      <c r="B117" s="454" t="s">
        <v>566</v>
      </c>
      <c r="C117" s="528"/>
    </row>
    <row r="118" spans="1:3" ht="12" customHeight="1">
      <c r="A118" s="426" t="s">
        <v>567</v>
      </c>
      <c r="B118" s="454" t="s">
        <v>568</v>
      </c>
      <c r="C118" s="528"/>
    </row>
    <row r="119" spans="1:3" ht="12" customHeight="1">
      <c r="A119" s="426" t="s">
        <v>569</v>
      </c>
      <c r="B119" s="454" t="s">
        <v>570</v>
      </c>
      <c r="C119" s="528"/>
    </row>
    <row r="120" spans="1:3" ht="12" customHeight="1">
      <c r="A120" s="426" t="s">
        <v>571</v>
      </c>
      <c r="B120" s="454" t="s">
        <v>572</v>
      </c>
      <c r="C120" s="528"/>
    </row>
    <row r="121" spans="1:3" ht="12" customHeight="1">
      <c r="A121" s="426" t="s">
        <v>453</v>
      </c>
      <c r="B121" s="432" t="s">
        <v>573</v>
      </c>
      <c r="C121" s="534">
        <f>SUM(C122:C129)</f>
        <v>63068</v>
      </c>
    </row>
    <row r="122" spans="1:3" ht="12" customHeight="1">
      <c r="A122" s="426" t="s">
        <v>455</v>
      </c>
      <c r="B122" s="454" t="s">
        <v>562</v>
      </c>
      <c r="C122" s="528"/>
    </row>
    <row r="123" spans="1:3" ht="12" customHeight="1">
      <c r="A123" s="426" t="s">
        <v>456</v>
      </c>
      <c r="B123" s="454" t="s">
        <v>574</v>
      </c>
      <c r="C123" s="528"/>
    </row>
    <row r="124" spans="1:3" ht="12" customHeight="1">
      <c r="A124" s="426" t="s">
        <v>457</v>
      </c>
      <c r="B124" s="454" t="s">
        <v>564</v>
      </c>
      <c r="C124" s="528"/>
    </row>
    <row r="125" spans="1:3" ht="12" customHeight="1">
      <c r="A125" s="426" t="s">
        <v>458</v>
      </c>
      <c r="B125" s="454" t="s">
        <v>565</v>
      </c>
      <c r="C125" s="535">
        <v>63068</v>
      </c>
    </row>
    <row r="126" spans="1:3" ht="12" customHeight="1">
      <c r="A126" s="426" t="s">
        <v>459</v>
      </c>
      <c r="B126" s="454" t="s">
        <v>566</v>
      </c>
      <c r="C126" s="528"/>
    </row>
    <row r="127" spans="1:3" ht="12" customHeight="1">
      <c r="A127" s="426" t="s">
        <v>575</v>
      </c>
      <c r="B127" s="454" t="s">
        <v>576</v>
      </c>
      <c r="C127" s="529"/>
    </row>
    <row r="128" spans="1:3" ht="12" customHeight="1">
      <c r="A128" s="426" t="s">
        <v>577</v>
      </c>
      <c r="B128" s="454" t="s">
        <v>570</v>
      </c>
      <c r="C128" s="529"/>
    </row>
    <row r="129" spans="1:3" ht="12" customHeight="1" thickBot="1">
      <c r="A129" s="426" t="s">
        <v>578</v>
      </c>
      <c r="B129" s="454" t="s">
        <v>579</v>
      </c>
      <c r="C129" s="475"/>
    </row>
    <row r="130" spans="1:9" ht="15" customHeight="1" thickBot="1">
      <c r="A130" s="411" t="s">
        <v>144</v>
      </c>
      <c r="B130" s="476" t="s">
        <v>580</v>
      </c>
      <c r="C130" s="473">
        <f>SUM(C110,C111)</f>
        <v>2861897</v>
      </c>
      <c r="F130" s="442"/>
      <c r="G130" s="477"/>
      <c r="H130" s="477"/>
      <c r="I130" s="477"/>
    </row>
    <row r="131" spans="1:3" s="410" customFormat="1" ht="12.75" customHeight="1">
      <c r="A131" s="559"/>
      <c r="B131" s="559"/>
      <c r="C131" s="559"/>
    </row>
    <row r="133" spans="1:3" ht="15.75">
      <c r="A133" s="561" t="s">
        <v>581</v>
      </c>
      <c r="B133" s="561"/>
      <c r="C133" s="561"/>
    </row>
    <row r="134" spans="1:2" ht="16.5" thickBot="1">
      <c r="A134" s="560" t="s">
        <v>582</v>
      </c>
      <c r="B134" s="560"/>
    </row>
    <row r="135" spans="1:4" ht="23.25" customHeight="1" thickBot="1">
      <c r="A135" s="411">
        <v>1</v>
      </c>
      <c r="B135" s="472" t="s">
        <v>583</v>
      </c>
      <c r="C135" s="478">
        <f>+C53-C110</f>
        <v>-65429</v>
      </c>
      <c r="D135" s="479"/>
    </row>
    <row r="136" ht="15.75" hidden="1">
      <c r="C136" s="480"/>
    </row>
    <row r="137" spans="1:3" ht="33" customHeight="1">
      <c r="A137" s="562" t="s">
        <v>584</v>
      </c>
      <c r="B137" s="562"/>
      <c r="C137" s="562"/>
    </row>
    <row r="138" spans="1:2" ht="16.5" thickBot="1">
      <c r="A138" s="560" t="s">
        <v>585</v>
      </c>
      <c r="B138" s="560"/>
    </row>
    <row r="139" spans="1:3" ht="12" customHeight="1" thickBot="1">
      <c r="A139" s="411" t="s">
        <v>131</v>
      </c>
      <c r="B139" s="472" t="s">
        <v>604</v>
      </c>
      <c r="C139" s="481">
        <f>C140-C143</f>
        <v>19923</v>
      </c>
    </row>
    <row r="140" spans="1:3" ht="12.75" customHeight="1">
      <c r="A140" s="418" t="s">
        <v>513</v>
      </c>
      <c r="B140" s="419" t="s">
        <v>586</v>
      </c>
      <c r="C140" s="482">
        <f>+C57</f>
        <v>462563</v>
      </c>
    </row>
    <row r="141" spans="1:3" ht="12.75" customHeight="1">
      <c r="A141" s="420" t="s">
        <v>587</v>
      </c>
      <c r="B141" s="421" t="s">
        <v>588</v>
      </c>
      <c r="C141" s="483">
        <f>+C58</f>
        <v>462563</v>
      </c>
    </row>
    <row r="142" spans="1:3" ht="12.75" customHeight="1">
      <c r="A142" s="420" t="s">
        <v>589</v>
      </c>
      <c r="B142" s="484" t="s">
        <v>590</v>
      </c>
      <c r="C142" s="485">
        <f>+C65</f>
        <v>0</v>
      </c>
    </row>
    <row r="143" spans="1:3" ht="12.75" customHeight="1">
      <c r="A143" s="429" t="s">
        <v>515</v>
      </c>
      <c r="B143" s="486" t="s">
        <v>591</v>
      </c>
      <c r="C143" s="487">
        <f>+C111</f>
        <v>442640</v>
      </c>
    </row>
    <row r="144" spans="1:3" ht="12.75" customHeight="1">
      <c r="A144" s="414" t="s">
        <v>592</v>
      </c>
      <c r="B144" s="415" t="s">
        <v>593</v>
      </c>
      <c r="C144" s="487">
        <f>+C112</f>
        <v>379572</v>
      </c>
    </row>
    <row r="145" spans="1:3" ht="12.75" customHeight="1" thickBot="1">
      <c r="A145" s="456" t="s">
        <v>594</v>
      </c>
      <c r="B145" s="488" t="s">
        <v>595</v>
      </c>
      <c r="C145" s="489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..../.......(.......)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4">
    <pageSetUpPr fitToPage="1"/>
  </sheetPr>
  <dimension ref="A1:O33"/>
  <sheetViews>
    <sheetView tabSelected="1" zoomScale="95" zoomScaleNormal="95" workbookViewId="0" topLeftCell="A1">
      <pane xSplit="1" ySplit="7" topLeftCell="C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" sqref="L11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79" t="s">
        <v>619</v>
      </c>
      <c r="J1" s="579"/>
      <c r="K1" s="579"/>
      <c r="L1" s="579"/>
      <c r="M1" s="579"/>
      <c r="N1" s="35"/>
    </row>
    <row r="2" spans="9:15" ht="12.75">
      <c r="I2" s="579" t="s">
        <v>634</v>
      </c>
      <c r="J2" s="579"/>
      <c r="K2" s="579"/>
      <c r="L2" s="579"/>
      <c r="M2" s="579"/>
      <c r="O2" s="12"/>
    </row>
    <row r="3" spans="1:14" ht="18.75">
      <c r="A3" s="31" t="s">
        <v>361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72"/>
      <c r="L4" s="31"/>
      <c r="M4" s="31"/>
      <c r="N4" s="31"/>
    </row>
    <row r="5" ht="13.5" thickBot="1">
      <c r="A5" s="23"/>
    </row>
    <row r="6" spans="1:14" ht="12.75">
      <c r="A6" s="142" t="s">
        <v>2</v>
      </c>
      <c r="B6" s="24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3"/>
      <c r="B7" s="94" t="s">
        <v>54</v>
      </c>
      <c r="C7" s="95" t="s">
        <v>55</v>
      </c>
      <c r="D7" s="95" t="s">
        <v>56</v>
      </c>
      <c r="E7" s="95" t="s">
        <v>57</v>
      </c>
      <c r="F7" s="95" t="s">
        <v>58</v>
      </c>
      <c r="G7" s="95" t="s">
        <v>59</v>
      </c>
      <c r="H7" s="95" t="s">
        <v>60</v>
      </c>
      <c r="I7" s="95" t="s">
        <v>61</v>
      </c>
      <c r="J7" s="95" t="s">
        <v>62</v>
      </c>
      <c r="K7" s="95" t="s">
        <v>63</v>
      </c>
      <c r="L7" s="95" t="s">
        <v>64</v>
      </c>
      <c r="M7" s="95" t="s">
        <v>65</v>
      </c>
      <c r="N7" s="96" t="s">
        <v>26</v>
      </c>
    </row>
    <row r="8" spans="1:14" ht="22.5">
      <c r="A8" s="27" t="s">
        <v>29</v>
      </c>
      <c r="B8" s="144">
        <v>20000</v>
      </c>
      <c r="C8" s="138">
        <v>20000</v>
      </c>
      <c r="D8" s="138">
        <v>21000</v>
      </c>
      <c r="E8" s="138">
        <v>21445</v>
      </c>
      <c r="F8" s="523">
        <v>20000</v>
      </c>
      <c r="G8" s="523">
        <v>7500</v>
      </c>
      <c r="H8" s="523">
        <v>3200</v>
      </c>
      <c r="I8" s="523">
        <v>3200</v>
      </c>
      <c r="J8" s="523">
        <v>20200</v>
      </c>
      <c r="K8" s="558">
        <v>19755</v>
      </c>
      <c r="L8" s="523">
        <v>20200</v>
      </c>
      <c r="M8" s="523">
        <v>20572</v>
      </c>
      <c r="N8" s="139">
        <f aca="true" t="shared" si="0" ref="N8:N20">SUM(B8:M8)</f>
        <v>197072</v>
      </c>
    </row>
    <row r="9" spans="1:14" ht="12.75">
      <c r="A9" s="28" t="s">
        <v>30</v>
      </c>
      <c r="B9" s="144">
        <v>7400</v>
      </c>
      <c r="C9" s="138">
        <v>7600</v>
      </c>
      <c r="D9" s="523">
        <v>145874</v>
      </c>
      <c r="E9" s="138">
        <v>10000</v>
      </c>
      <c r="F9" s="523">
        <v>7500</v>
      </c>
      <c r="G9" s="523"/>
      <c r="H9" s="523">
        <v>974</v>
      </c>
      <c r="I9" s="523">
        <v>7000</v>
      </c>
      <c r="J9" s="523">
        <v>145873</v>
      </c>
      <c r="K9" s="523">
        <v>8000</v>
      </c>
      <c r="L9" s="523">
        <v>7880</v>
      </c>
      <c r="M9" s="523">
        <v>7873</v>
      </c>
      <c r="N9" s="139">
        <f t="shared" si="0"/>
        <v>355974</v>
      </c>
    </row>
    <row r="10" spans="1:14" ht="22.5">
      <c r="A10" s="28" t="s">
        <v>31</v>
      </c>
      <c r="B10" s="144">
        <v>122900</v>
      </c>
      <c r="C10" s="138">
        <v>123000</v>
      </c>
      <c r="D10" s="138">
        <v>123000</v>
      </c>
      <c r="E10" s="138">
        <v>122900</v>
      </c>
      <c r="F10" s="523">
        <v>140217</v>
      </c>
      <c r="G10" s="523">
        <v>139044</v>
      </c>
      <c r="H10" s="523">
        <v>123000</v>
      </c>
      <c r="I10" s="523">
        <v>135000</v>
      </c>
      <c r="J10" s="495">
        <v>127000</v>
      </c>
      <c r="K10" s="495">
        <v>129779</v>
      </c>
      <c r="L10" s="523">
        <v>115000</v>
      </c>
      <c r="M10" s="523">
        <v>116235</v>
      </c>
      <c r="N10" s="139">
        <f t="shared" si="0"/>
        <v>1517075</v>
      </c>
    </row>
    <row r="11" spans="1:14" ht="12.75">
      <c r="A11" s="28" t="s">
        <v>32</v>
      </c>
      <c r="B11" s="144">
        <v>12700</v>
      </c>
      <c r="C11" s="138">
        <v>15899</v>
      </c>
      <c r="D11" s="138">
        <v>13000</v>
      </c>
      <c r="E11" s="138">
        <v>13000</v>
      </c>
      <c r="F11" s="523">
        <v>12700</v>
      </c>
      <c r="G11" s="523">
        <v>31063</v>
      </c>
      <c r="H11" s="523">
        <v>13000</v>
      </c>
      <c r="I11" s="523">
        <v>12200</v>
      </c>
      <c r="J11" s="523">
        <v>12500</v>
      </c>
      <c r="K11" s="523">
        <v>12700</v>
      </c>
      <c r="L11" s="495">
        <v>18200</v>
      </c>
      <c r="M11" s="523">
        <v>12705</v>
      </c>
      <c r="N11" s="139">
        <f t="shared" si="0"/>
        <v>179667</v>
      </c>
    </row>
    <row r="12" spans="1:14" ht="12.75">
      <c r="A12" s="28" t="s">
        <v>33</v>
      </c>
      <c r="B12" s="144">
        <v>370000</v>
      </c>
      <c r="C12" s="138"/>
      <c r="D12" s="138"/>
      <c r="E12" s="138"/>
      <c r="F12" s="523"/>
      <c r="G12" s="523"/>
      <c r="H12" s="523">
        <v>70363</v>
      </c>
      <c r="I12" s="523"/>
      <c r="J12" s="523"/>
      <c r="K12" s="523"/>
      <c r="L12" s="523"/>
      <c r="M12" s="523">
        <v>22200</v>
      </c>
      <c r="N12" s="139">
        <f t="shared" si="0"/>
        <v>462563</v>
      </c>
    </row>
    <row r="13" spans="1:14" ht="12.75">
      <c r="A13" s="28" t="s">
        <v>327</v>
      </c>
      <c r="B13" s="144"/>
      <c r="C13" s="138"/>
      <c r="D13" s="138"/>
      <c r="E13" s="138"/>
      <c r="F13" s="523">
        <v>28606</v>
      </c>
      <c r="G13" s="138"/>
      <c r="H13" s="138"/>
      <c r="I13" s="138"/>
      <c r="J13" s="138"/>
      <c r="K13" s="138"/>
      <c r="L13" s="138"/>
      <c r="M13" s="495"/>
      <c r="N13" s="139">
        <f t="shared" si="0"/>
        <v>28606</v>
      </c>
    </row>
    <row r="14" spans="1:14" ht="12.75">
      <c r="A14" s="28" t="s">
        <v>43</v>
      </c>
      <c r="B14" s="144">
        <v>16900</v>
      </c>
      <c r="C14" s="138"/>
      <c r="D14" s="548"/>
      <c r="E14" s="138"/>
      <c r="F14" s="140"/>
      <c r="G14" s="548"/>
      <c r="H14" s="138"/>
      <c r="I14" s="138"/>
      <c r="J14" s="138"/>
      <c r="K14" s="138"/>
      <c r="L14" s="138"/>
      <c r="M14" s="138"/>
      <c r="N14" s="139">
        <f t="shared" si="0"/>
        <v>16900</v>
      </c>
    </row>
    <row r="15" spans="1:14" ht="12.75">
      <c r="A15" s="28" t="s">
        <v>39</v>
      </c>
      <c r="B15" s="144"/>
      <c r="C15" s="138"/>
      <c r="D15" s="138">
        <v>14127</v>
      </c>
      <c r="E15" s="138"/>
      <c r="F15" s="138"/>
      <c r="G15" s="138">
        <v>7500</v>
      </c>
      <c r="H15" s="138">
        <v>11626</v>
      </c>
      <c r="I15" s="138"/>
      <c r="J15" s="138">
        <v>14127</v>
      </c>
      <c r="K15" s="138"/>
      <c r="L15" s="138"/>
      <c r="M15" s="138">
        <v>14127</v>
      </c>
      <c r="N15" s="139">
        <f t="shared" si="0"/>
        <v>61507</v>
      </c>
    </row>
    <row r="16" spans="1:14" ht="12.75">
      <c r="A16" s="28" t="s">
        <v>40</v>
      </c>
      <c r="B16" s="144">
        <v>1200</v>
      </c>
      <c r="C16" s="138">
        <v>4140</v>
      </c>
      <c r="D16" s="138">
        <v>2500</v>
      </c>
      <c r="E16" s="138">
        <v>1200</v>
      </c>
      <c r="F16" s="138">
        <v>12000</v>
      </c>
      <c r="G16" s="138">
        <v>1200</v>
      </c>
      <c r="H16" s="138">
        <v>1300</v>
      </c>
      <c r="I16" s="138">
        <v>1200</v>
      </c>
      <c r="J16" s="138">
        <v>2700</v>
      </c>
      <c r="K16" s="523">
        <v>2585</v>
      </c>
      <c r="L16" s="138">
        <v>2432</v>
      </c>
      <c r="M16" s="138">
        <v>10076</v>
      </c>
      <c r="N16" s="139">
        <f t="shared" si="0"/>
        <v>42533</v>
      </c>
    </row>
    <row r="17" spans="1:14" ht="12.75">
      <c r="A17" s="28" t="s">
        <v>41</v>
      </c>
      <c r="B17" s="144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>
        <f t="shared" si="0"/>
        <v>0</v>
      </c>
    </row>
    <row r="18" spans="1:14" ht="12.75">
      <c r="A18" s="28" t="s">
        <v>42</v>
      </c>
      <c r="B18" s="144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>
        <f t="shared" si="0"/>
        <v>0</v>
      </c>
    </row>
    <row r="19" spans="1:14" ht="12.75">
      <c r="A19" s="28" t="s">
        <v>214</v>
      </c>
      <c r="B19" s="144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>
        <f t="shared" si="0"/>
        <v>0</v>
      </c>
    </row>
    <row r="20" spans="1:14" ht="12.75">
      <c r="A20" s="28" t="s">
        <v>28</v>
      </c>
      <c r="B20" s="144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>
        <f t="shared" si="0"/>
        <v>0</v>
      </c>
    </row>
    <row r="21" spans="1:15" s="21" customFormat="1" ht="12.75">
      <c r="A21" s="29" t="s">
        <v>66</v>
      </c>
      <c r="B21" s="145">
        <f aca="true" t="shared" si="1" ref="B21:N21">SUM(B8:B20)</f>
        <v>551100</v>
      </c>
      <c r="C21" s="140">
        <f t="shared" si="1"/>
        <v>170639</v>
      </c>
      <c r="D21" s="140">
        <f t="shared" si="1"/>
        <v>319501</v>
      </c>
      <c r="E21" s="140">
        <f t="shared" si="1"/>
        <v>168545</v>
      </c>
      <c r="F21" s="140">
        <f t="shared" si="1"/>
        <v>221023</v>
      </c>
      <c r="G21" s="140">
        <f t="shared" si="1"/>
        <v>186307</v>
      </c>
      <c r="H21" s="140">
        <f t="shared" si="1"/>
        <v>223463</v>
      </c>
      <c r="I21" s="140">
        <f t="shared" si="1"/>
        <v>158600</v>
      </c>
      <c r="J21" s="140">
        <f t="shared" si="1"/>
        <v>322400</v>
      </c>
      <c r="K21" s="140">
        <f t="shared" si="1"/>
        <v>172819</v>
      </c>
      <c r="L21" s="140">
        <f t="shared" si="1"/>
        <v>163712</v>
      </c>
      <c r="M21" s="140">
        <f t="shared" si="1"/>
        <v>203788</v>
      </c>
      <c r="N21" s="141">
        <f t="shared" si="1"/>
        <v>2861897</v>
      </c>
      <c r="O21" s="151"/>
    </row>
    <row r="22" spans="1:14" ht="12.75">
      <c r="A22" s="28" t="s">
        <v>34</v>
      </c>
      <c r="B22" s="144">
        <v>58000</v>
      </c>
      <c r="C22" s="138">
        <v>74000</v>
      </c>
      <c r="D22" s="138">
        <v>75000</v>
      </c>
      <c r="E22" s="138">
        <v>75000</v>
      </c>
      <c r="F22" s="523">
        <v>77509</v>
      </c>
      <c r="G22" s="523">
        <v>77000</v>
      </c>
      <c r="H22" s="523">
        <v>79166</v>
      </c>
      <c r="I22" s="523">
        <v>79000</v>
      </c>
      <c r="J22" s="523">
        <v>78000</v>
      </c>
      <c r="K22" s="495">
        <v>80000</v>
      </c>
      <c r="L22" s="495">
        <v>79923</v>
      </c>
      <c r="M22" s="523">
        <v>75970</v>
      </c>
      <c r="N22" s="139">
        <f aca="true" t="shared" si="2" ref="N22:N32">SUM(B22:M22)</f>
        <v>908568</v>
      </c>
    </row>
    <row r="23" spans="1:14" ht="12.75">
      <c r="A23" s="28" t="s">
        <v>35</v>
      </c>
      <c r="B23" s="524">
        <v>15660</v>
      </c>
      <c r="C23" s="138">
        <v>18980</v>
      </c>
      <c r="D23" s="138">
        <v>19400</v>
      </c>
      <c r="E23" s="138">
        <v>19500</v>
      </c>
      <c r="F23" s="523">
        <v>19400</v>
      </c>
      <c r="G23" s="523">
        <v>19750</v>
      </c>
      <c r="H23" s="523">
        <v>19655</v>
      </c>
      <c r="I23" s="523">
        <v>20250</v>
      </c>
      <c r="J23" s="523">
        <v>19909</v>
      </c>
      <c r="K23" s="495">
        <v>19900</v>
      </c>
      <c r="L23" s="495">
        <v>20032</v>
      </c>
      <c r="M23" s="523">
        <v>19554</v>
      </c>
      <c r="N23" s="139">
        <f t="shared" si="2"/>
        <v>231990</v>
      </c>
    </row>
    <row r="24" spans="1:14" ht="22.5">
      <c r="A24" s="28" t="s">
        <v>36</v>
      </c>
      <c r="B24" s="144">
        <v>400000</v>
      </c>
      <c r="C24" s="138">
        <v>76881</v>
      </c>
      <c r="D24" s="523">
        <v>86223</v>
      </c>
      <c r="E24" s="523">
        <v>78000</v>
      </c>
      <c r="F24" s="523">
        <v>78628</v>
      </c>
      <c r="G24" s="523">
        <v>40000</v>
      </c>
      <c r="H24" s="523">
        <v>12760</v>
      </c>
      <c r="I24" s="523">
        <v>12000</v>
      </c>
      <c r="J24" s="495">
        <v>80200</v>
      </c>
      <c r="K24" s="495">
        <v>80000</v>
      </c>
      <c r="L24" s="495">
        <v>80000</v>
      </c>
      <c r="M24" s="495">
        <v>109891</v>
      </c>
      <c r="N24" s="139">
        <f t="shared" si="2"/>
        <v>1134583</v>
      </c>
    </row>
    <row r="25" spans="1:14" ht="12.75">
      <c r="A25" s="28" t="s">
        <v>37</v>
      </c>
      <c r="B25" s="144">
        <v>34000</v>
      </c>
      <c r="C25" s="138">
        <v>34000</v>
      </c>
      <c r="D25" s="523">
        <v>33400</v>
      </c>
      <c r="E25" s="523">
        <v>35406</v>
      </c>
      <c r="F25" s="523">
        <v>34000</v>
      </c>
      <c r="G25" s="523">
        <v>33000</v>
      </c>
      <c r="H25" s="523">
        <v>54457</v>
      </c>
      <c r="I25" s="523">
        <v>34000</v>
      </c>
      <c r="J25" s="495">
        <v>40386</v>
      </c>
      <c r="K25" s="523">
        <v>34000</v>
      </c>
      <c r="L25" s="523">
        <v>34000</v>
      </c>
      <c r="M25" s="523">
        <v>51503</v>
      </c>
      <c r="N25" s="139">
        <f t="shared" si="2"/>
        <v>452152</v>
      </c>
    </row>
    <row r="26" spans="1:14" ht="12.75">
      <c r="A26" s="28" t="s">
        <v>38</v>
      </c>
      <c r="B26" s="144"/>
      <c r="C26" s="138"/>
      <c r="D26" s="523"/>
      <c r="E26" s="523"/>
      <c r="F26" s="523"/>
      <c r="G26" s="523"/>
      <c r="H26" s="523"/>
      <c r="I26" s="523"/>
      <c r="J26" s="495">
        <v>3830</v>
      </c>
      <c r="K26" s="523"/>
      <c r="L26" s="523">
        <v>3275</v>
      </c>
      <c r="M26" s="523"/>
      <c r="N26" s="139">
        <f t="shared" si="2"/>
        <v>7105</v>
      </c>
    </row>
    <row r="27" spans="1:14" ht="12.75">
      <c r="A27" s="28" t="s">
        <v>44</v>
      </c>
      <c r="B27" s="144">
        <v>12000</v>
      </c>
      <c r="C27" s="138"/>
      <c r="D27" s="138">
        <v>7500</v>
      </c>
      <c r="E27" s="138"/>
      <c r="F27" s="138"/>
      <c r="G27" s="523">
        <v>188</v>
      </c>
      <c r="H27" s="523"/>
      <c r="I27" s="523">
        <v>9489</v>
      </c>
      <c r="J27" s="523"/>
      <c r="K27" s="495">
        <v>500</v>
      </c>
      <c r="L27" s="523"/>
      <c r="M27" s="523">
        <v>10000</v>
      </c>
      <c r="N27" s="139">
        <f t="shared" si="2"/>
        <v>39677</v>
      </c>
    </row>
    <row r="28" spans="1:14" ht="12.75">
      <c r="A28" s="28" t="s">
        <v>45</v>
      </c>
      <c r="B28" s="144"/>
      <c r="C28" s="138"/>
      <c r="D28" s="138"/>
      <c r="E28" s="138"/>
      <c r="F28" s="138"/>
      <c r="G28" s="138"/>
      <c r="H28" s="523"/>
      <c r="I28" s="523"/>
      <c r="J28" s="523"/>
      <c r="K28" s="523"/>
      <c r="L28" s="523"/>
      <c r="M28" s="523"/>
      <c r="N28" s="139">
        <f t="shared" si="2"/>
        <v>0</v>
      </c>
    </row>
    <row r="29" spans="1:14" ht="12.75">
      <c r="A29" s="28" t="s">
        <v>46</v>
      </c>
      <c r="B29" s="144">
        <v>682</v>
      </c>
      <c r="C29" s="138">
        <v>683</v>
      </c>
      <c r="D29" s="138">
        <v>683</v>
      </c>
      <c r="E29" s="138">
        <v>682</v>
      </c>
      <c r="F29" s="138">
        <v>683</v>
      </c>
      <c r="G29" s="138">
        <v>682</v>
      </c>
      <c r="H29" s="138">
        <v>683</v>
      </c>
      <c r="I29" s="138">
        <v>682</v>
      </c>
      <c r="J29" s="138">
        <v>683</v>
      </c>
      <c r="K29" s="138">
        <v>683</v>
      </c>
      <c r="L29" s="495">
        <v>2513</v>
      </c>
      <c r="M29" s="138">
        <v>685</v>
      </c>
      <c r="N29" s="139">
        <f t="shared" si="2"/>
        <v>10024</v>
      </c>
    </row>
    <row r="30" spans="1:14" ht="12.75">
      <c r="A30" s="28" t="s">
        <v>47</v>
      </c>
      <c r="B30" s="144"/>
      <c r="C30" s="138"/>
      <c r="D30" s="138">
        <v>12467</v>
      </c>
      <c r="E30" s="138">
        <v>2200</v>
      </c>
      <c r="F30" s="138">
        <v>2200</v>
      </c>
      <c r="G30" s="138">
        <v>12467</v>
      </c>
      <c r="H30" s="138">
        <v>2200</v>
      </c>
      <c r="I30" s="138">
        <v>2200</v>
      </c>
      <c r="J30" s="138">
        <v>12467</v>
      </c>
      <c r="K30" s="138">
        <v>2200</v>
      </c>
      <c r="L30" s="138">
        <v>2200</v>
      </c>
      <c r="M30" s="138">
        <v>12467</v>
      </c>
      <c r="N30" s="139">
        <f t="shared" si="2"/>
        <v>63068</v>
      </c>
    </row>
    <row r="31" spans="1:14" ht="12.75">
      <c r="A31" s="28" t="s">
        <v>48</v>
      </c>
      <c r="B31" s="144"/>
      <c r="C31" s="138"/>
      <c r="D31" s="138">
        <v>3300</v>
      </c>
      <c r="E31" s="138"/>
      <c r="F31" s="138"/>
      <c r="G31" s="138">
        <v>3300</v>
      </c>
      <c r="H31" s="138"/>
      <c r="I31" s="138"/>
      <c r="J31" s="138">
        <v>3100</v>
      </c>
      <c r="K31" s="138"/>
      <c r="L31" s="138"/>
      <c r="M31" s="138">
        <v>2208</v>
      </c>
      <c r="N31" s="139">
        <f t="shared" si="2"/>
        <v>11908</v>
      </c>
    </row>
    <row r="32" spans="1:14" ht="12.75">
      <c r="A32" s="28" t="s">
        <v>38</v>
      </c>
      <c r="B32" s="144"/>
      <c r="C32" s="138"/>
      <c r="D32" s="138"/>
      <c r="E32" s="138"/>
      <c r="F32" s="523">
        <v>2822</v>
      </c>
      <c r="G32" s="138"/>
      <c r="H32" s="138"/>
      <c r="I32" s="138"/>
      <c r="J32" s="138"/>
      <c r="K32" s="138"/>
      <c r="L32" s="371"/>
      <c r="M32" s="140"/>
      <c r="N32" s="139">
        <f t="shared" si="2"/>
        <v>2822</v>
      </c>
    </row>
    <row r="33" spans="1:15" s="21" customFormat="1" ht="13.5" thickBot="1">
      <c r="A33" s="30" t="s">
        <v>67</v>
      </c>
      <c r="B33" s="146">
        <f aca="true" t="shared" si="3" ref="B33:N33">SUM(B22:B32)</f>
        <v>520342</v>
      </c>
      <c r="C33" s="147">
        <f t="shared" si="3"/>
        <v>204544</v>
      </c>
      <c r="D33" s="147">
        <f t="shared" si="3"/>
        <v>237973</v>
      </c>
      <c r="E33" s="147">
        <f t="shared" si="3"/>
        <v>210788</v>
      </c>
      <c r="F33" s="147">
        <f t="shared" si="3"/>
        <v>215242</v>
      </c>
      <c r="G33" s="147">
        <f t="shared" si="3"/>
        <v>186387</v>
      </c>
      <c r="H33" s="147">
        <f t="shared" si="3"/>
        <v>168921</v>
      </c>
      <c r="I33" s="147">
        <f t="shared" si="3"/>
        <v>157621</v>
      </c>
      <c r="J33" s="147">
        <f t="shared" si="3"/>
        <v>238575</v>
      </c>
      <c r="K33" s="147">
        <f t="shared" si="3"/>
        <v>217283</v>
      </c>
      <c r="L33" s="147">
        <f t="shared" si="3"/>
        <v>221943</v>
      </c>
      <c r="M33" s="147">
        <f t="shared" si="3"/>
        <v>282278</v>
      </c>
      <c r="N33" s="148">
        <f t="shared" si="3"/>
        <v>2861897</v>
      </c>
      <c r="O33" s="151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P22"/>
  <sheetViews>
    <sheetView workbookViewId="0" topLeftCell="A1">
      <selection activeCell="M5" sqref="M5"/>
    </sheetView>
  </sheetViews>
  <sheetFormatPr defaultColWidth="9.140625" defaultRowHeight="12.75"/>
  <cols>
    <col min="1" max="1" width="21.140625" style="153" customWidth="1"/>
    <col min="2" max="2" width="6.8515625" style="153" customWidth="1"/>
    <col min="3" max="3" width="7.57421875" style="153" customWidth="1"/>
    <col min="4" max="4" width="8.28125" style="153" customWidth="1"/>
    <col min="5" max="5" width="9.140625" style="153" customWidth="1"/>
    <col min="6" max="6" width="9.28125" style="153" customWidth="1"/>
    <col min="7" max="7" width="8.8515625" style="153" customWidth="1"/>
    <col min="8" max="8" width="8.28125" style="153" customWidth="1"/>
    <col min="9" max="9" width="7.421875" style="153" bestFit="1" customWidth="1"/>
    <col min="10" max="11" width="8.421875" style="153" customWidth="1"/>
    <col min="12" max="12" width="6.421875" style="153" customWidth="1"/>
    <col min="13" max="15" width="8.8515625" style="153" bestFit="1" customWidth="1"/>
    <col min="16" max="16" width="9.57421875" style="153" customWidth="1"/>
    <col min="17" max="16384" width="9.140625" style="153" customWidth="1"/>
  </cols>
  <sheetData>
    <row r="1" spans="1:16" ht="12.75">
      <c r="A1" s="152"/>
      <c r="B1" s="152"/>
      <c r="C1" s="152"/>
      <c r="D1" s="152"/>
      <c r="E1" s="152"/>
      <c r="F1" s="152"/>
      <c r="G1" s="152"/>
      <c r="H1" s="152"/>
      <c r="J1" s="154"/>
      <c r="K1" s="154"/>
      <c r="L1" s="154"/>
      <c r="M1" s="19" t="s">
        <v>388</v>
      </c>
      <c r="N1" s="19"/>
      <c r="O1" s="19"/>
      <c r="P1" s="19"/>
    </row>
    <row r="2" spans="1:16" ht="12.75">
      <c r="A2" s="152"/>
      <c r="B2" s="152"/>
      <c r="C2" s="152"/>
      <c r="D2" s="152"/>
      <c r="E2" s="152"/>
      <c r="F2" s="152"/>
      <c r="G2" s="152"/>
      <c r="H2" s="152"/>
      <c r="I2" s="155"/>
      <c r="J2" s="155"/>
      <c r="K2" s="155"/>
      <c r="L2" s="155"/>
      <c r="M2" s="274" t="s">
        <v>627</v>
      </c>
      <c r="N2" s="18"/>
      <c r="O2" s="18"/>
      <c r="P2" s="18"/>
    </row>
    <row r="3" spans="1:16" ht="12.75">
      <c r="A3" s="152"/>
      <c r="B3" s="152"/>
      <c r="C3" s="152"/>
      <c r="D3" s="152"/>
      <c r="E3" s="152"/>
      <c r="F3" s="152"/>
      <c r="G3" s="152"/>
      <c r="H3" s="152"/>
      <c r="I3" s="155"/>
      <c r="J3" s="155"/>
      <c r="K3" s="155"/>
      <c r="L3" s="155"/>
      <c r="M3" s="155"/>
      <c r="N3" s="155"/>
      <c r="O3" s="155"/>
      <c r="P3" s="156"/>
    </row>
    <row r="4" spans="1:16" ht="19.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9.5">
      <c r="A5" s="157" t="s">
        <v>358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3.5" thickBot="1">
      <c r="A6" s="152"/>
      <c r="B6" s="158"/>
      <c r="C6" s="158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9" t="s">
        <v>0</v>
      </c>
    </row>
    <row r="7" spans="1:16" ht="15.75" customHeight="1" thickBot="1">
      <c r="A7" s="160"/>
      <c r="B7" s="161" t="s">
        <v>89</v>
      </c>
      <c r="C7" s="570" t="s">
        <v>324</v>
      </c>
      <c r="D7" s="567" t="s">
        <v>90</v>
      </c>
      <c r="E7" s="568"/>
      <c r="F7" s="569"/>
      <c r="G7" s="567" t="s">
        <v>91</v>
      </c>
      <c r="H7" s="568"/>
      <c r="I7" s="568"/>
      <c r="J7" s="568"/>
      <c r="K7" s="568"/>
      <c r="L7" s="568"/>
      <c r="M7" s="569"/>
      <c r="N7" s="564" t="s">
        <v>241</v>
      </c>
      <c r="O7" s="565"/>
      <c r="P7" s="566"/>
    </row>
    <row r="8" spans="1:16" ht="15.75" customHeight="1">
      <c r="A8" s="162" t="s">
        <v>92</v>
      </c>
      <c r="B8" s="163" t="s">
        <v>93</v>
      </c>
      <c r="C8" s="571"/>
      <c r="D8" s="164" t="s">
        <v>607</v>
      </c>
      <c r="E8" s="165" t="s">
        <v>94</v>
      </c>
      <c r="F8" s="166" t="s">
        <v>95</v>
      </c>
      <c r="G8" s="164" t="s">
        <v>96</v>
      </c>
      <c r="H8" s="165" t="s">
        <v>97</v>
      </c>
      <c r="I8" s="165" t="s">
        <v>98</v>
      </c>
      <c r="J8" s="167" t="s">
        <v>99</v>
      </c>
      <c r="K8" s="167" t="s">
        <v>379</v>
      </c>
      <c r="L8" s="167" t="s">
        <v>5</v>
      </c>
      <c r="M8" s="166" t="s">
        <v>95</v>
      </c>
      <c r="N8" s="168" t="s">
        <v>100</v>
      </c>
      <c r="O8" s="167" t="s">
        <v>101</v>
      </c>
      <c r="P8" s="166" t="s">
        <v>102</v>
      </c>
    </row>
    <row r="9" spans="1:16" ht="15.75" customHeight="1" thickBot="1">
      <c r="A9" s="184" t="s">
        <v>103</v>
      </c>
      <c r="B9" s="185" t="s">
        <v>104</v>
      </c>
      <c r="C9" s="186">
        <v>40909</v>
      </c>
      <c r="D9" s="187" t="s">
        <v>105</v>
      </c>
      <c r="E9" s="188" t="s">
        <v>106</v>
      </c>
      <c r="F9" s="189" t="s">
        <v>107</v>
      </c>
      <c r="G9" s="187" t="s">
        <v>108</v>
      </c>
      <c r="H9" s="188" t="s">
        <v>109</v>
      </c>
      <c r="I9" s="188" t="s">
        <v>14</v>
      </c>
      <c r="J9" s="190" t="s">
        <v>110</v>
      </c>
      <c r="K9" s="190" t="s">
        <v>378</v>
      </c>
      <c r="L9" s="190" t="s">
        <v>14</v>
      </c>
      <c r="M9" s="189" t="s">
        <v>111</v>
      </c>
      <c r="N9" s="191" t="s">
        <v>112</v>
      </c>
      <c r="O9" s="190" t="s">
        <v>112</v>
      </c>
      <c r="P9" s="189" t="s">
        <v>113</v>
      </c>
    </row>
    <row r="10" spans="1:16" s="169" customFormat="1" ht="18" customHeight="1">
      <c r="A10" s="170" t="s">
        <v>114</v>
      </c>
      <c r="B10" s="192"/>
      <c r="C10" s="308">
        <v>63</v>
      </c>
      <c r="D10" s="625">
        <v>68649</v>
      </c>
      <c r="E10" s="309">
        <f aca="true" t="shared" si="0" ref="E10:E17">M10-D10</f>
        <v>132692</v>
      </c>
      <c r="F10" s="310">
        <f aca="true" t="shared" si="1" ref="F10:F17">SUM(D10:E10)</f>
        <v>201341</v>
      </c>
      <c r="G10" s="536">
        <v>80286</v>
      </c>
      <c r="H10" s="499">
        <v>21719</v>
      </c>
      <c r="I10" s="625">
        <v>99336</v>
      </c>
      <c r="J10" s="273"/>
      <c r="K10" s="273"/>
      <c r="L10" s="273"/>
      <c r="M10" s="310">
        <f aca="true" t="shared" si="2" ref="M10:M17">SUM(G10:L10)</f>
        <v>201341</v>
      </c>
      <c r="N10" s="311">
        <f aca="true" t="shared" si="3" ref="N10:N17">E10</f>
        <v>132692</v>
      </c>
      <c r="O10" s="312"/>
      <c r="P10" s="313">
        <f aca="true" t="shared" si="4" ref="P10:P17">N10-O10</f>
        <v>132692</v>
      </c>
    </row>
    <row r="11" spans="1:16" s="169" customFormat="1" ht="18" customHeight="1">
      <c r="A11" s="170" t="s">
        <v>328</v>
      </c>
      <c r="B11" s="192"/>
      <c r="C11" s="496">
        <v>106</v>
      </c>
      <c r="D11" s="626">
        <v>44732</v>
      </c>
      <c r="E11" s="309">
        <f t="shared" si="0"/>
        <v>17614</v>
      </c>
      <c r="F11" s="173">
        <f t="shared" si="1"/>
        <v>62346</v>
      </c>
      <c r="G11" s="497">
        <v>31357</v>
      </c>
      <c r="H11" s="498">
        <v>4232</v>
      </c>
      <c r="I11" s="625">
        <v>26757</v>
      </c>
      <c r="J11" s="273"/>
      <c r="K11" s="273"/>
      <c r="L11" s="273"/>
      <c r="M11" s="310">
        <f t="shared" si="2"/>
        <v>62346</v>
      </c>
      <c r="N11" s="311">
        <f t="shared" si="3"/>
        <v>17614</v>
      </c>
      <c r="O11" s="312"/>
      <c r="P11" s="313">
        <f t="shared" si="4"/>
        <v>17614</v>
      </c>
    </row>
    <row r="12" spans="1:16" s="176" customFormat="1" ht="18" customHeight="1">
      <c r="A12" s="171" t="s">
        <v>79</v>
      </c>
      <c r="B12" s="194">
        <v>407</v>
      </c>
      <c r="C12" s="275">
        <v>49</v>
      </c>
      <c r="D12" s="539">
        <v>29887</v>
      </c>
      <c r="E12" s="498">
        <f t="shared" si="0"/>
        <v>171337</v>
      </c>
      <c r="F12" s="173">
        <f t="shared" si="1"/>
        <v>201224</v>
      </c>
      <c r="G12" s="537">
        <v>98004</v>
      </c>
      <c r="H12" s="500">
        <v>26379</v>
      </c>
      <c r="I12" s="500">
        <v>76841</v>
      </c>
      <c r="J12" s="174"/>
      <c r="K12" s="174"/>
      <c r="L12" s="174"/>
      <c r="M12" s="173">
        <f t="shared" si="2"/>
        <v>201224</v>
      </c>
      <c r="N12" s="311">
        <f t="shared" si="3"/>
        <v>171337</v>
      </c>
      <c r="O12" s="271">
        <v>93936</v>
      </c>
      <c r="P12" s="175">
        <f t="shared" si="4"/>
        <v>77401</v>
      </c>
    </row>
    <row r="13" spans="1:16" s="176" customFormat="1" ht="18" customHeight="1">
      <c r="A13" s="171" t="s">
        <v>115</v>
      </c>
      <c r="B13" s="194">
        <v>934</v>
      </c>
      <c r="C13" s="275">
        <v>11.5</v>
      </c>
      <c r="D13" s="550">
        <v>3003</v>
      </c>
      <c r="E13" s="498">
        <f t="shared" si="0"/>
        <v>31755</v>
      </c>
      <c r="F13" s="173">
        <f t="shared" si="1"/>
        <v>34758</v>
      </c>
      <c r="G13" s="537">
        <v>25668</v>
      </c>
      <c r="H13" s="500">
        <v>6757</v>
      </c>
      <c r="I13" s="500">
        <v>2333</v>
      </c>
      <c r="J13" s="174"/>
      <c r="K13" s="174"/>
      <c r="L13" s="174"/>
      <c r="M13" s="173">
        <f t="shared" si="2"/>
        <v>34758</v>
      </c>
      <c r="N13" s="311">
        <f t="shared" si="3"/>
        <v>31755</v>
      </c>
      <c r="O13" s="271">
        <v>33202</v>
      </c>
      <c r="P13" s="175">
        <f t="shared" si="4"/>
        <v>-1447</v>
      </c>
    </row>
    <row r="14" spans="1:16" ht="18" customHeight="1">
      <c r="A14" s="171" t="s">
        <v>116</v>
      </c>
      <c r="B14" s="195">
        <v>863</v>
      </c>
      <c r="C14" s="549">
        <v>93</v>
      </c>
      <c r="D14" s="628">
        <v>40646</v>
      </c>
      <c r="E14" s="498">
        <f t="shared" si="0"/>
        <v>347633</v>
      </c>
      <c r="F14" s="173">
        <f t="shared" si="1"/>
        <v>388279</v>
      </c>
      <c r="G14" s="630">
        <v>195591</v>
      </c>
      <c r="H14" s="628">
        <v>52579</v>
      </c>
      <c r="I14" s="627">
        <v>131883</v>
      </c>
      <c r="J14" s="500">
        <v>6932</v>
      </c>
      <c r="K14" s="172"/>
      <c r="L14" s="628">
        <v>1294</v>
      </c>
      <c r="M14" s="173">
        <f t="shared" si="2"/>
        <v>388279</v>
      </c>
      <c r="N14" s="311">
        <f t="shared" si="3"/>
        <v>347633</v>
      </c>
      <c r="O14" s="272">
        <v>209863</v>
      </c>
      <c r="P14" s="175">
        <f t="shared" si="4"/>
        <v>137770</v>
      </c>
    </row>
    <row r="15" spans="1:16" ht="18" customHeight="1">
      <c r="A15" s="177" t="s">
        <v>242</v>
      </c>
      <c r="B15" s="195">
        <v>959</v>
      </c>
      <c r="C15" s="278">
        <v>107</v>
      </c>
      <c r="D15" s="500">
        <v>83713</v>
      </c>
      <c r="E15" s="498">
        <f t="shared" si="0"/>
        <v>358005</v>
      </c>
      <c r="F15" s="173">
        <f t="shared" si="1"/>
        <v>441718</v>
      </c>
      <c r="G15" s="630">
        <v>231464</v>
      </c>
      <c r="H15" s="628">
        <v>59832</v>
      </c>
      <c r="I15" s="628">
        <v>131175</v>
      </c>
      <c r="J15" s="628">
        <v>7147</v>
      </c>
      <c r="K15" s="172"/>
      <c r="L15" s="500">
        <v>12100</v>
      </c>
      <c r="M15" s="173">
        <f t="shared" si="2"/>
        <v>441718</v>
      </c>
      <c r="N15" s="311">
        <f t="shared" si="3"/>
        <v>358005</v>
      </c>
      <c r="O15" s="272">
        <v>356648</v>
      </c>
      <c r="P15" s="175">
        <f t="shared" si="4"/>
        <v>1357</v>
      </c>
    </row>
    <row r="16" spans="1:16" s="169" customFormat="1" ht="18" customHeight="1">
      <c r="A16" s="177" t="s">
        <v>377</v>
      </c>
      <c r="B16" s="195"/>
      <c r="C16" s="278">
        <v>9.5</v>
      </c>
      <c r="D16" s="538">
        <v>10550</v>
      </c>
      <c r="E16" s="309">
        <f t="shared" si="0"/>
        <v>39095</v>
      </c>
      <c r="F16" s="173">
        <f t="shared" si="1"/>
        <v>49645</v>
      </c>
      <c r="G16" s="537">
        <v>18970</v>
      </c>
      <c r="H16" s="500">
        <v>5164</v>
      </c>
      <c r="I16" s="628">
        <v>25511</v>
      </c>
      <c r="J16" s="172"/>
      <c r="K16" s="172"/>
      <c r="L16" s="172"/>
      <c r="M16" s="173">
        <f t="shared" si="2"/>
        <v>49645</v>
      </c>
      <c r="N16" s="311">
        <f t="shared" si="3"/>
        <v>39095</v>
      </c>
      <c r="O16" s="172"/>
      <c r="P16" s="175">
        <f t="shared" si="4"/>
        <v>39095</v>
      </c>
    </row>
    <row r="17" spans="1:16" s="176" customFormat="1" ht="18" customHeight="1">
      <c r="A17" s="178" t="s">
        <v>117</v>
      </c>
      <c r="B17" s="194">
        <v>114</v>
      </c>
      <c r="C17" s="275">
        <v>7.5</v>
      </c>
      <c r="D17" s="539">
        <v>838</v>
      </c>
      <c r="E17" s="309">
        <f t="shared" si="0"/>
        <v>21405</v>
      </c>
      <c r="F17" s="173">
        <f t="shared" si="1"/>
        <v>22243</v>
      </c>
      <c r="G17" s="537">
        <v>14650</v>
      </c>
      <c r="H17" s="500">
        <v>3871</v>
      </c>
      <c r="I17" s="500">
        <v>3722</v>
      </c>
      <c r="J17" s="174"/>
      <c r="K17" s="174"/>
      <c r="L17" s="174"/>
      <c r="M17" s="173">
        <f t="shared" si="2"/>
        <v>22243</v>
      </c>
      <c r="N17" s="311">
        <f t="shared" si="3"/>
        <v>21405</v>
      </c>
      <c r="O17" s="271">
        <v>15716</v>
      </c>
      <c r="P17" s="175">
        <f t="shared" si="4"/>
        <v>5689</v>
      </c>
    </row>
    <row r="18" spans="1:16" ht="18" customHeight="1">
      <c r="A18" s="183" t="s">
        <v>608</v>
      </c>
      <c r="B18" s="196">
        <f aca="true" t="shared" si="5" ref="B18:P18">SUM(B10:B17)</f>
        <v>3277</v>
      </c>
      <c r="C18" s="193">
        <f t="shared" si="5"/>
        <v>446.5</v>
      </c>
      <c r="D18" s="540">
        <f t="shared" si="5"/>
        <v>282018</v>
      </c>
      <c r="E18" s="180">
        <f t="shared" si="5"/>
        <v>1119536</v>
      </c>
      <c r="F18" s="181">
        <f t="shared" si="5"/>
        <v>1401554</v>
      </c>
      <c r="G18" s="179">
        <f t="shared" si="5"/>
        <v>695990</v>
      </c>
      <c r="H18" s="180">
        <f t="shared" si="5"/>
        <v>180533</v>
      </c>
      <c r="I18" s="540">
        <f t="shared" si="5"/>
        <v>497558</v>
      </c>
      <c r="J18" s="180">
        <f t="shared" si="5"/>
        <v>14079</v>
      </c>
      <c r="K18" s="180">
        <f t="shared" si="5"/>
        <v>0</v>
      </c>
      <c r="L18" s="180">
        <f t="shared" si="5"/>
        <v>13394</v>
      </c>
      <c r="M18" s="181">
        <f t="shared" si="5"/>
        <v>1401554</v>
      </c>
      <c r="N18" s="384">
        <f t="shared" si="5"/>
        <v>1119536</v>
      </c>
      <c r="O18" s="180">
        <f t="shared" si="5"/>
        <v>709365</v>
      </c>
      <c r="P18" s="181">
        <f t="shared" si="5"/>
        <v>410171</v>
      </c>
    </row>
    <row r="19" spans="1:16" s="152" customFormat="1" ht="13.5" thickBot="1">
      <c r="A19" s="200" t="s">
        <v>118</v>
      </c>
      <c r="B19" s="314"/>
      <c r="C19" s="541">
        <v>65</v>
      </c>
      <c r="D19" s="629">
        <v>13538</v>
      </c>
      <c r="E19" s="315">
        <f>M19-D19</f>
        <v>516932</v>
      </c>
      <c r="F19" s="316">
        <f>SUM(D19:E19)</f>
        <v>530470</v>
      </c>
      <c r="G19" s="542">
        <v>148808</v>
      </c>
      <c r="H19" s="501">
        <v>42451</v>
      </c>
      <c r="I19" s="629">
        <v>71785</v>
      </c>
      <c r="J19" s="315"/>
      <c r="K19" s="315">
        <v>266156</v>
      </c>
      <c r="L19" s="315">
        <v>1270</v>
      </c>
      <c r="M19" s="318">
        <f>SUM(G19:L19)</f>
        <v>530470</v>
      </c>
      <c r="N19" s="317">
        <f>E19</f>
        <v>516932</v>
      </c>
      <c r="O19" s="315">
        <v>232967</v>
      </c>
      <c r="P19" s="316">
        <f>N19-O19</f>
        <v>283965</v>
      </c>
    </row>
    <row r="20" spans="1:16" s="152" customFormat="1" ht="13.5" thickBot="1">
      <c r="A20" s="201" t="s">
        <v>126</v>
      </c>
      <c r="B20" s="319">
        <f aca="true" t="shared" si="6" ref="B20:P20">SUM(B18:B19)</f>
        <v>3277</v>
      </c>
      <c r="C20" s="320">
        <f t="shared" si="6"/>
        <v>511.5</v>
      </c>
      <c r="D20" s="385">
        <f t="shared" si="6"/>
        <v>295556</v>
      </c>
      <c r="E20" s="385">
        <f t="shared" si="6"/>
        <v>1636468</v>
      </c>
      <c r="F20" s="386">
        <f t="shared" si="6"/>
        <v>1932024</v>
      </c>
      <c r="G20" s="387">
        <f t="shared" si="6"/>
        <v>844798</v>
      </c>
      <c r="H20" s="385">
        <f t="shared" si="6"/>
        <v>222984</v>
      </c>
      <c r="I20" s="385">
        <f t="shared" si="6"/>
        <v>569343</v>
      </c>
      <c r="J20" s="385">
        <f t="shared" si="6"/>
        <v>14079</v>
      </c>
      <c r="K20" s="385">
        <f t="shared" si="6"/>
        <v>266156</v>
      </c>
      <c r="L20" s="385">
        <f t="shared" si="6"/>
        <v>14664</v>
      </c>
      <c r="M20" s="386">
        <f t="shared" si="6"/>
        <v>1932024</v>
      </c>
      <c r="N20" s="387">
        <f t="shared" si="6"/>
        <v>1636468</v>
      </c>
      <c r="O20" s="385">
        <f t="shared" si="6"/>
        <v>942332</v>
      </c>
      <c r="P20" s="388">
        <f t="shared" si="6"/>
        <v>694136</v>
      </c>
    </row>
    <row r="21" spans="1:16" s="152" customFormat="1" ht="12.75">
      <c r="A21" s="200" t="s">
        <v>606</v>
      </c>
      <c r="B21" s="321"/>
      <c r="C21" s="322">
        <v>99</v>
      </c>
      <c r="D21" s="389"/>
      <c r="E21" s="389"/>
      <c r="F21" s="390"/>
      <c r="G21" s="391"/>
      <c r="H21" s="389"/>
      <c r="I21" s="389"/>
      <c r="J21" s="389"/>
      <c r="K21" s="389"/>
      <c r="L21" s="389"/>
      <c r="M21" s="392"/>
      <c r="N21" s="391"/>
      <c r="O21" s="389"/>
      <c r="P21" s="390"/>
    </row>
    <row r="22" spans="1:16" s="152" customFormat="1" ht="13.5" thickBot="1">
      <c r="A22" s="182" t="s">
        <v>3</v>
      </c>
      <c r="B22" s="323">
        <f aca="true" t="shared" si="7" ref="B22:P22">SUM(B20:B21)</f>
        <v>3277</v>
      </c>
      <c r="C22" s="324">
        <f t="shared" si="7"/>
        <v>610.5</v>
      </c>
      <c r="D22" s="393">
        <f t="shared" si="7"/>
        <v>295556</v>
      </c>
      <c r="E22" s="393">
        <f t="shared" si="7"/>
        <v>1636468</v>
      </c>
      <c r="F22" s="394">
        <f t="shared" si="7"/>
        <v>1932024</v>
      </c>
      <c r="G22" s="395">
        <f t="shared" si="7"/>
        <v>844798</v>
      </c>
      <c r="H22" s="393">
        <f t="shared" si="7"/>
        <v>222984</v>
      </c>
      <c r="I22" s="393">
        <f t="shared" si="7"/>
        <v>569343</v>
      </c>
      <c r="J22" s="393">
        <f t="shared" si="7"/>
        <v>14079</v>
      </c>
      <c r="K22" s="393">
        <f t="shared" si="7"/>
        <v>266156</v>
      </c>
      <c r="L22" s="393">
        <f t="shared" si="7"/>
        <v>14664</v>
      </c>
      <c r="M22" s="394">
        <f t="shared" si="7"/>
        <v>1932024</v>
      </c>
      <c r="N22" s="395">
        <f t="shared" si="7"/>
        <v>1636468</v>
      </c>
      <c r="O22" s="393">
        <f t="shared" si="7"/>
        <v>942332</v>
      </c>
      <c r="P22" s="396">
        <f t="shared" si="7"/>
        <v>694136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7"/>
  <dimension ref="A1:GL86"/>
  <sheetViews>
    <sheetView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6" sqref="J66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79" t="s">
        <v>389</v>
      </c>
      <c r="K1" s="579"/>
      <c r="L1" s="579"/>
      <c r="M1" s="579"/>
    </row>
    <row r="2" spans="1:14" ht="12.75">
      <c r="A2" s="1"/>
      <c r="I2" s="1"/>
      <c r="J2" s="578" t="s">
        <v>628</v>
      </c>
      <c r="K2" s="578"/>
      <c r="L2" s="578"/>
      <c r="M2" s="578"/>
      <c r="N2" s="20"/>
    </row>
    <row r="3" spans="1:14" ht="17.25" customHeight="1">
      <c r="A3" s="97" t="s">
        <v>362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360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359</v>
      </c>
      <c r="B6" s="572" t="s">
        <v>77</v>
      </c>
      <c r="C6" s="573"/>
      <c r="D6" s="573"/>
      <c r="E6" s="573"/>
      <c r="F6" s="573"/>
      <c r="G6" s="574"/>
      <c r="H6" s="81"/>
      <c r="I6" s="572" t="s">
        <v>78</v>
      </c>
      <c r="J6" s="573"/>
      <c r="K6" s="573"/>
      <c r="L6" s="573"/>
      <c r="M6" s="573"/>
      <c r="N6" s="574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363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363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83</v>
      </c>
      <c r="F8" s="129" t="s">
        <v>12</v>
      </c>
      <c r="G8" s="130" t="s">
        <v>68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76</v>
      </c>
      <c r="N8" s="130" t="s">
        <v>16</v>
      </c>
    </row>
    <row r="9" spans="1:194" ht="12.75">
      <c r="A9" s="73" t="s">
        <v>249</v>
      </c>
      <c r="B9" s="58"/>
      <c r="C9" s="59"/>
      <c r="D9" s="383">
        <v>16066</v>
      </c>
      <c r="E9" s="59"/>
      <c r="F9" s="333">
        <v>16900</v>
      </c>
      <c r="G9" s="66">
        <f>SUM(B9:F9)</f>
        <v>32966</v>
      </c>
      <c r="H9" s="84"/>
      <c r="I9" s="60"/>
      <c r="J9" s="59"/>
      <c r="K9" s="543">
        <v>8193</v>
      </c>
      <c r="L9" s="59"/>
      <c r="M9" s="59"/>
      <c r="N9" s="66">
        <f>SUM(I9:M9)</f>
        <v>8193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8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57">
        <v>5334</v>
      </c>
      <c r="J11" s="53"/>
      <c r="K11" s="53"/>
      <c r="L11" s="53"/>
      <c r="M11" s="53"/>
      <c r="N11" s="55">
        <f>SUM(I11:M11)</f>
        <v>5334</v>
      </c>
    </row>
    <row r="12" spans="1:14" ht="12.75">
      <c r="A12" s="287" t="s">
        <v>252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12597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12851</v>
      </c>
    </row>
    <row r="13" spans="1:14" ht="12.75">
      <c r="A13" s="306" t="s">
        <v>371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>
        <v>1524</v>
      </c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1524</v>
      </c>
    </row>
    <row r="14" spans="1:14" ht="12.75">
      <c r="A14" s="306" t="s">
        <v>352</v>
      </c>
      <c r="B14" s="61"/>
      <c r="C14" s="62"/>
      <c r="D14" s="62">
        <v>9465</v>
      </c>
      <c r="E14" s="62"/>
      <c r="F14" s="307"/>
      <c r="G14" s="67">
        <f>SUM(B14:F14)</f>
        <v>9465</v>
      </c>
      <c r="H14" s="85"/>
      <c r="I14" s="61">
        <v>254</v>
      </c>
      <c r="J14" s="326">
        <v>10885</v>
      </c>
      <c r="K14" s="326"/>
      <c r="L14" s="326"/>
      <c r="M14" s="326"/>
      <c r="N14" s="67">
        <f t="shared" si="0"/>
        <v>11139</v>
      </c>
    </row>
    <row r="15" spans="1:14" ht="12.75">
      <c r="A15" s="306" t="s">
        <v>611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544">
        <v>188</v>
      </c>
      <c r="K15" s="62"/>
      <c r="L15" s="62"/>
      <c r="M15" s="62"/>
      <c r="N15" s="67">
        <f t="shared" si="0"/>
        <v>188</v>
      </c>
    </row>
    <row r="16" spans="1:14" ht="12.75">
      <c r="A16" s="306" t="s">
        <v>348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344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352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333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612</v>
      </c>
      <c r="B20" s="291">
        <v>1445</v>
      </c>
      <c r="C20" s="53"/>
      <c r="D20" s="53"/>
      <c r="E20" s="53"/>
      <c r="F20" s="289"/>
      <c r="G20" s="55">
        <f t="shared" si="1"/>
        <v>1445</v>
      </c>
      <c r="H20" s="85"/>
      <c r="I20" s="291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298</v>
      </c>
      <c r="B21" s="290"/>
      <c r="C21" s="53"/>
      <c r="D21" s="53"/>
      <c r="E21" s="53"/>
      <c r="F21" s="289"/>
      <c r="G21" s="55">
        <f t="shared" si="1"/>
        <v>0</v>
      </c>
      <c r="H21" s="85"/>
      <c r="I21" s="57">
        <v>4013</v>
      </c>
      <c r="J21" s="53"/>
      <c r="K21" s="53"/>
      <c r="L21" s="53"/>
      <c r="M21" s="53"/>
      <c r="N21" s="55">
        <f t="shared" si="0"/>
        <v>4013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>
        <v>4024</v>
      </c>
      <c r="L22" s="53"/>
      <c r="M22" s="53"/>
      <c r="N22" s="55">
        <f t="shared" si="0"/>
        <v>4024</v>
      </c>
    </row>
    <row r="23" spans="1:14" ht="12.75">
      <c r="A23" s="74" t="s">
        <v>254</v>
      </c>
      <c r="B23" s="57"/>
      <c r="C23" s="53"/>
      <c r="D23" s="53"/>
      <c r="E23" s="53"/>
      <c r="F23" s="53"/>
      <c r="G23" s="55">
        <f t="shared" si="1"/>
        <v>0</v>
      </c>
      <c r="H23" s="85"/>
      <c r="I23" s="57"/>
      <c r="J23" s="53"/>
      <c r="K23" s="53"/>
      <c r="L23" s="53"/>
      <c r="M23" s="53"/>
      <c r="N23" s="55">
        <f t="shared" si="0"/>
        <v>0</v>
      </c>
    </row>
    <row r="24" spans="1:14" ht="12.75">
      <c r="A24" s="74" t="s">
        <v>255</v>
      </c>
      <c r="B24" s="57"/>
      <c r="C24" s="53"/>
      <c r="D24" s="53"/>
      <c r="E24" s="53"/>
      <c r="F24" s="53"/>
      <c r="G24" s="55">
        <f t="shared" si="1"/>
        <v>0</v>
      </c>
      <c r="H24" s="85"/>
      <c r="I24" s="57">
        <v>610</v>
      </c>
      <c r="J24" s="53"/>
      <c r="K24" s="53"/>
      <c r="L24" s="53"/>
      <c r="M24" s="53"/>
      <c r="N24" s="55">
        <f t="shared" si="0"/>
        <v>610</v>
      </c>
    </row>
    <row r="25" spans="1:14" ht="12.75">
      <c r="A25" s="74" t="s">
        <v>256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257</v>
      </c>
      <c r="B26" s="61"/>
      <c r="C26" s="62"/>
      <c r="D26" s="62"/>
      <c r="E26" s="62"/>
      <c r="F26" s="62"/>
      <c r="G26" s="301">
        <f t="shared" si="1"/>
        <v>0</v>
      </c>
      <c r="H26" s="86"/>
      <c r="I26" s="291"/>
      <c r="J26" s="62"/>
      <c r="K26" s="62"/>
      <c r="L26" s="62"/>
      <c r="M26" s="62"/>
      <c r="N26" s="301">
        <f t="shared" si="2"/>
        <v>0</v>
      </c>
    </row>
    <row r="27" spans="1:14" ht="12.75">
      <c r="A27" s="279" t="s">
        <v>258</v>
      </c>
      <c r="B27" s="61"/>
      <c r="C27" s="62"/>
      <c r="D27" s="62"/>
      <c r="E27" s="62"/>
      <c r="F27" s="62"/>
      <c r="G27" s="301">
        <f t="shared" si="1"/>
        <v>0</v>
      </c>
      <c r="H27" s="86"/>
      <c r="I27" s="291"/>
      <c r="J27" s="62"/>
      <c r="K27" s="62"/>
      <c r="L27" s="62"/>
      <c r="M27" s="62"/>
      <c r="N27" s="301">
        <f t="shared" si="2"/>
        <v>0</v>
      </c>
    </row>
    <row r="28" spans="1:14" ht="12.75">
      <c r="A28" s="279" t="s">
        <v>259</v>
      </c>
      <c r="B28" s="334"/>
      <c r="C28" s="62"/>
      <c r="D28" s="293"/>
      <c r="E28" s="374"/>
      <c r="F28" s="293"/>
      <c r="G28" s="301">
        <f t="shared" si="1"/>
        <v>0</v>
      </c>
      <c r="H28" s="86"/>
      <c r="I28" s="291"/>
      <c r="J28" s="293"/>
      <c r="K28" s="293"/>
      <c r="L28" s="293"/>
      <c r="M28" s="375"/>
      <c r="N28" s="301">
        <f t="shared" si="2"/>
        <v>0</v>
      </c>
    </row>
    <row r="29" spans="1:14" ht="12.75">
      <c r="A29" s="74" t="s">
        <v>260</v>
      </c>
      <c r="B29" s="61"/>
      <c r="C29" s="62"/>
      <c r="D29" s="293"/>
      <c r="E29" s="374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261</v>
      </c>
      <c r="B30" s="56">
        <f>SUM(B31:B33)</f>
        <v>329072</v>
      </c>
      <c r="C30" s="63">
        <f>SUM(C31:C33)</f>
        <v>0</v>
      </c>
      <c r="D30" s="338"/>
      <c r="E30" s="338"/>
      <c r="F30" s="63"/>
      <c r="G30" s="301">
        <f>SUM(G31:G33)</f>
        <v>329072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316</v>
      </c>
      <c r="B31" s="291">
        <v>255071</v>
      </c>
      <c r="C31" s="62"/>
      <c r="D31" s="374"/>
      <c r="E31" s="374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317</v>
      </c>
      <c r="B32" s="61">
        <v>66000</v>
      </c>
      <c r="C32" s="62"/>
      <c r="D32" s="374"/>
      <c r="E32" s="374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318</v>
      </c>
      <c r="B33" s="291">
        <v>8001</v>
      </c>
      <c r="C33" s="62"/>
      <c r="D33" s="374"/>
      <c r="E33" s="374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615" t="s">
        <v>639</v>
      </c>
      <c r="B34" s="61"/>
      <c r="C34" s="62"/>
      <c r="D34" s="374"/>
      <c r="E34" s="374"/>
      <c r="F34" s="62"/>
      <c r="G34" s="67">
        <f>SUM(B34:F34)</f>
        <v>0</v>
      </c>
      <c r="H34" s="86"/>
      <c r="I34" s="620">
        <v>3104</v>
      </c>
      <c r="J34" s="62"/>
      <c r="K34" s="62"/>
      <c r="L34" s="62"/>
      <c r="M34" s="62"/>
      <c r="N34" s="67">
        <f t="shared" si="2"/>
        <v>3104</v>
      </c>
    </row>
    <row r="35" spans="1:14" ht="12.75">
      <c r="A35" s="287" t="s">
        <v>372</v>
      </c>
      <c r="B35" s="61"/>
      <c r="C35" s="62"/>
      <c r="D35" s="62"/>
      <c r="E35" s="62"/>
      <c r="F35" s="62"/>
      <c r="G35" s="301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301">
        <f t="shared" si="2"/>
        <v>3958</v>
      </c>
    </row>
    <row r="36" spans="1:14" ht="12.75">
      <c r="A36" s="306" t="s">
        <v>319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6" t="s">
        <v>320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6" t="s">
        <v>373</v>
      </c>
      <c r="B38" s="61"/>
      <c r="C38" s="62"/>
      <c r="D38" s="62"/>
      <c r="E38" s="62"/>
      <c r="F38" s="62"/>
      <c r="G38" s="301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262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301">
        <f>SUM(B40:F40)</f>
        <v>0</v>
      </c>
      <c r="H40" s="86"/>
      <c r="I40" s="61">
        <v>31370</v>
      </c>
      <c r="J40" s="62"/>
      <c r="K40" s="62"/>
      <c r="L40" s="62"/>
      <c r="M40" s="62"/>
      <c r="N40" s="301">
        <f t="shared" si="2"/>
        <v>31370</v>
      </c>
    </row>
    <row r="41" spans="1:14" ht="13.5" customHeight="1" thickBot="1">
      <c r="A41" s="345" t="s">
        <v>264</v>
      </c>
      <c r="B41" s="346"/>
      <c r="C41" s="347"/>
      <c r="D41" s="619">
        <v>300</v>
      </c>
      <c r="E41" s="347"/>
      <c r="F41" s="347"/>
      <c r="G41" s="348">
        <f>SUM(B41:F41)</f>
        <v>300</v>
      </c>
      <c r="H41" s="349"/>
      <c r="I41" s="502">
        <v>15422</v>
      </c>
      <c r="J41" s="503">
        <v>4445</v>
      </c>
      <c r="K41" s="545">
        <v>4506</v>
      </c>
      <c r="L41" s="503"/>
      <c r="M41" s="503"/>
      <c r="N41" s="348">
        <f t="shared" si="2"/>
        <v>24373</v>
      </c>
    </row>
    <row r="42" spans="1:14" ht="15" customHeight="1" thickBot="1">
      <c r="A42" s="357"/>
      <c r="B42" s="358"/>
      <c r="C42" s="358"/>
      <c r="D42" s="359"/>
      <c r="E42" s="358"/>
      <c r="F42" s="358"/>
      <c r="G42" s="360"/>
      <c r="H42" s="361"/>
      <c r="I42" s="504"/>
      <c r="J42" s="504"/>
      <c r="K42" s="504"/>
      <c r="L42" s="504"/>
      <c r="M42" s="504"/>
      <c r="N42" s="360"/>
    </row>
    <row r="43" spans="1:14" ht="15.75">
      <c r="A43" s="70" t="s">
        <v>359</v>
      </c>
      <c r="B43" s="572" t="s">
        <v>77</v>
      </c>
      <c r="C43" s="573"/>
      <c r="D43" s="573"/>
      <c r="E43" s="573"/>
      <c r="F43" s="573"/>
      <c r="G43" s="574"/>
      <c r="H43" s="81"/>
      <c r="I43" s="575" t="s">
        <v>78</v>
      </c>
      <c r="J43" s="576"/>
      <c r="K43" s="576"/>
      <c r="L43" s="576"/>
      <c r="M43" s="576"/>
      <c r="N43" s="577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329</v>
      </c>
      <c r="H44" s="83"/>
      <c r="I44" s="505" t="s">
        <v>4</v>
      </c>
      <c r="J44" s="506" t="s">
        <v>5</v>
      </c>
      <c r="K44" s="506" t="s">
        <v>6</v>
      </c>
      <c r="L44" s="506" t="s">
        <v>9</v>
      </c>
      <c r="M44" s="506" t="s">
        <v>8</v>
      </c>
      <c r="N44" s="507" t="s">
        <v>363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83</v>
      </c>
      <c r="F45" s="129" t="s">
        <v>12</v>
      </c>
      <c r="G45" s="130" t="s">
        <v>68</v>
      </c>
      <c r="H45" s="82"/>
      <c r="I45" s="508" t="s">
        <v>13</v>
      </c>
      <c r="J45" s="509" t="s">
        <v>14</v>
      </c>
      <c r="K45" s="509" t="s">
        <v>15</v>
      </c>
      <c r="L45" s="509"/>
      <c r="M45" s="509" t="s">
        <v>76</v>
      </c>
      <c r="N45" s="510" t="s">
        <v>16</v>
      </c>
    </row>
    <row r="46" spans="1:14" ht="12.75">
      <c r="A46" s="287" t="s">
        <v>265</v>
      </c>
      <c r="B46" s="56">
        <f>SUM(B47:B49)</f>
        <v>489576</v>
      </c>
      <c r="C46" s="63">
        <f>SUM(C47:C49)</f>
        <v>56507</v>
      </c>
      <c r="D46" s="63">
        <f>SUM(D47:D49)</f>
        <v>838896</v>
      </c>
      <c r="E46" s="63"/>
      <c r="F46" s="63"/>
      <c r="G46" s="301">
        <f>SUM(G47:G49)</f>
        <v>1384979</v>
      </c>
      <c r="H46" s="86"/>
      <c r="I46" s="511">
        <f>SUM(I47:I49)</f>
        <v>14990</v>
      </c>
      <c r="J46" s="511">
        <f>SUM(J47:J49)</f>
        <v>0</v>
      </c>
      <c r="K46" s="511">
        <f>SUM(K47:K49)</f>
        <v>0</v>
      </c>
      <c r="L46" s="511">
        <f>SUM(L47:L49)</f>
        <v>0</v>
      </c>
      <c r="M46" s="511">
        <f>SUM(M47:M49)</f>
        <v>0</v>
      </c>
      <c r="N46" s="301">
        <f aca="true" t="shared" si="3" ref="N46:N76">SUM(I46:M46)</f>
        <v>14990</v>
      </c>
    </row>
    <row r="47" spans="1:14" ht="12.75">
      <c r="A47" s="306" t="s">
        <v>321</v>
      </c>
      <c r="B47" s="291">
        <v>26902</v>
      </c>
      <c r="C47" s="338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511">
        <v>14990</v>
      </c>
      <c r="J47" s="374"/>
      <c r="K47" s="374"/>
      <c r="L47" s="374"/>
      <c r="M47" s="374"/>
      <c r="N47" s="512">
        <f t="shared" si="3"/>
        <v>14990</v>
      </c>
    </row>
    <row r="48" spans="1:14" ht="12.75">
      <c r="A48" s="306" t="s">
        <v>322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511"/>
      <c r="J48" s="374"/>
      <c r="K48" s="374"/>
      <c r="L48" s="374"/>
      <c r="M48" s="374"/>
      <c r="N48" s="512">
        <f t="shared" si="3"/>
        <v>0</v>
      </c>
    </row>
    <row r="49" spans="1:14" ht="12.75">
      <c r="A49" s="306" t="s">
        <v>323</v>
      </c>
      <c r="B49" s="61"/>
      <c r="C49" s="62"/>
      <c r="D49" s="623">
        <v>838896</v>
      </c>
      <c r="E49" s="374"/>
      <c r="F49" s="62"/>
      <c r="G49" s="67">
        <f t="shared" si="4"/>
        <v>838896</v>
      </c>
      <c r="H49" s="86"/>
      <c r="I49" s="511"/>
      <c r="J49" s="374"/>
      <c r="K49" s="374"/>
      <c r="L49" s="374"/>
      <c r="M49" s="374"/>
      <c r="N49" s="512">
        <f t="shared" si="3"/>
        <v>0</v>
      </c>
    </row>
    <row r="50" spans="1:14" ht="12.75">
      <c r="A50" s="74" t="s">
        <v>266</v>
      </c>
      <c r="B50" s="57"/>
      <c r="C50" s="53"/>
      <c r="D50" s="293"/>
      <c r="E50" s="293">
        <v>462563</v>
      </c>
      <c r="F50" s="53">
        <v>13968</v>
      </c>
      <c r="G50" s="55">
        <f t="shared" si="4"/>
        <v>476531</v>
      </c>
      <c r="H50" s="85"/>
      <c r="I50" s="620">
        <v>62421</v>
      </c>
      <c r="J50" s="293"/>
      <c r="K50" s="293"/>
      <c r="L50" s="293">
        <v>442640</v>
      </c>
      <c r="M50" s="623">
        <v>9927</v>
      </c>
      <c r="N50" s="301">
        <f t="shared" si="3"/>
        <v>514988</v>
      </c>
    </row>
    <row r="51" spans="1:14" ht="12.75">
      <c r="A51" s="74" t="s">
        <v>267</v>
      </c>
      <c r="B51" s="61"/>
      <c r="C51" s="62"/>
      <c r="D51" s="62"/>
      <c r="E51" s="62"/>
      <c r="F51" s="62"/>
      <c r="G51" s="301">
        <f t="shared" si="4"/>
        <v>0</v>
      </c>
      <c r="H51" s="86"/>
      <c r="I51" s="291"/>
      <c r="J51" s="293"/>
      <c r="K51" s="622">
        <v>1636468</v>
      </c>
      <c r="L51" s="293"/>
      <c r="M51" s="293"/>
      <c r="N51" s="301">
        <f t="shared" si="3"/>
        <v>1636468</v>
      </c>
    </row>
    <row r="52" spans="1:14" ht="12.75">
      <c r="A52" s="74" t="s">
        <v>268</v>
      </c>
      <c r="B52" s="57"/>
      <c r="C52" s="53"/>
      <c r="D52" s="53">
        <v>1020</v>
      </c>
      <c r="E52" s="53"/>
      <c r="F52" s="53"/>
      <c r="G52" s="301">
        <f t="shared" si="4"/>
        <v>1020</v>
      </c>
      <c r="H52" s="86"/>
      <c r="I52" s="291">
        <v>1560</v>
      </c>
      <c r="J52" s="293"/>
      <c r="K52" s="293"/>
      <c r="L52" s="293"/>
      <c r="M52" s="293"/>
      <c r="N52" s="301">
        <f t="shared" si="3"/>
        <v>1560</v>
      </c>
    </row>
    <row r="53" spans="1:14" ht="12.75">
      <c r="A53" s="78" t="s">
        <v>269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513">
        <v>2413</v>
      </c>
      <c r="J53" s="514"/>
      <c r="K53" s="514">
        <v>685</v>
      </c>
      <c r="L53" s="514"/>
      <c r="M53" s="514"/>
      <c r="N53" s="301">
        <f t="shared" si="3"/>
        <v>3098</v>
      </c>
    </row>
    <row r="54" spans="1:14" ht="12.75">
      <c r="A54" s="78" t="s">
        <v>270</v>
      </c>
      <c r="B54" s="280"/>
      <c r="C54" s="281"/>
      <c r="D54" s="281">
        <v>29475</v>
      </c>
      <c r="E54" s="281"/>
      <c r="F54" s="281"/>
      <c r="G54" s="301">
        <f t="shared" si="4"/>
        <v>29475</v>
      </c>
      <c r="H54" s="86"/>
      <c r="I54" s="621">
        <v>15572</v>
      </c>
      <c r="J54" s="281"/>
      <c r="K54" s="514">
        <v>73509</v>
      </c>
      <c r="L54" s="514"/>
      <c r="M54" s="514"/>
      <c r="N54" s="55">
        <f t="shared" si="3"/>
        <v>89081</v>
      </c>
    </row>
    <row r="55" spans="1:14" ht="12.75">
      <c r="A55" s="78" t="s">
        <v>271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514"/>
      <c r="L55" s="514"/>
      <c r="M55" s="514"/>
      <c r="N55" s="55">
        <f t="shared" si="3"/>
        <v>0</v>
      </c>
    </row>
    <row r="56" spans="1:14" ht="12.75">
      <c r="A56" s="78" t="s">
        <v>272</v>
      </c>
      <c r="B56" s="280"/>
      <c r="C56" s="281"/>
      <c r="D56" s="281">
        <v>184</v>
      </c>
      <c r="E56" s="281"/>
      <c r="F56" s="281"/>
      <c r="G56" s="301">
        <f t="shared" si="4"/>
        <v>184</v>
      </c>
      <c r="H56" s="86"/>
      <c r="I56" s="280">
        <v>1919</v>
      </c>
      <c r="J56" s="281"/>
      <c r="K56" s="514">
        <v>70057</v>
      </c>
      <c r="L56" s="514"/>
      <c r="M56" s="514"/>
      <c r="N56" s="55">
        <f t="shared" si="3"/>
        <v>71976</v>
      </c>
    </row>
    <row r="57" spans="1:14" ht="12.75">
      <c r="A57" s="78" t="s">
        <v>273</v>
      </c>
      <c r="B57" s="280"/>
      <c r="C57" s="281"/>
      <c r="D57" s="281">
        <v>215693</v>
      </c>
      <c r="E57" s="281"/>
      <c r="F57" s="281"/>
      <c r="G57" s="301">
        <f t="shared" si="4"/>
        <v>215693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274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/>
      <c r="L58" s="281"/>
      <c r="M58" s="281"/>
      <c r="N58" s="55">
        <f t="shared" si="3"/>
        <v>0</v>
      </c>
    </row>
    <row r="59" spans="1:14" ht="12.75">
      <c r="A59" s="78" t="s">
        <v>275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/>
      <c r="L59" s="281"/>
      <c r="M59" s="281"/>
      <c r="N59" s="55">
        <f t="shared" si="3"/>
        <v>0</v>
      </c>
    </row>
    <row r="60" spans="1:14" ht="12.75">
      <c r="A60" s="78" t="s">
        <v>276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/>
      <c r="L60" s="281"/>
      <c r="M60" s="281"/>
      <c r="N60" s="55">
        <f t="shared" si="3"/>
        <v>0</v>
      </c>
    </row>
    <row r="61" spans="1:14" ht="12.75">
      <c r="A61" s="78" t="s">
        <v>277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/>
      <c r="L61" s="281"/>
      <c r="M61" s="281"/>
      <c r="N61" s="55">
        <f t="shared" si="3"/>
        <v>0</v>
      </c>
    </row>
    <row r="62" spans="1:14" ht="12.75">
      <c r="A62" s="78" t="s">
        <v>278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/>
      <c r="J62" s="281"/>
      <c r="K62" s="281"/>
      <c r="L62" s="281"/>
      <c r="M62" s="281"/>
      <c r="N62" s="55">
        <f t="shared" si="3"/>
        <v>0</v>
      </c>
    </row>
    <row r="63" spans="1:14" ht="12.75">
      <c r="A63" s="78" t="s">
        <v>279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/>
      <c r="J63" s="281"/>
      <c r="K63" s="281"/>
      <c r="L63" s="281"/>
      <c r="M63" s="281"/>
      <c r="N63" s="55">
        <f t="shared" si="3"/>
        <v>0</v>
      </c>
    </row>
    <row r="64" spans="1:14" ht="12.75">
      <c r="A64" s="78" t="s">
        <v>280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/>
      <c r="L64" s="281"/>
      <c r="M64" s="281"/>
      <c r="N64" s="55">
        <f t="shared" si="3"/>
        <v>0</v>
      </c>
    </row>
    <row r="65" spans="1:14" ht="12.75">
      <c r="A65" s="78" t="s">
        <v>281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/>
      <c r="L65" s="281"/>
      <c r="M65" s="281"/>
      <c r="N65" s="55">
        <f t="shared" si="3"/>
        <v>0</v>
      </c>
    </row>
    <row r="66" spans="1:14" ht="12.75">
      <c r="A66" s="78" t="s">
        <v>282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/>
      <c r="L66" s="281"/>
      <c r="M66" s="281"/>
      <c r="N66" s="55">
        <f t="shared" si="3"/>
        <v>0</v>
      </c>
    </row>
    <row r="67" spans="1:14" ht="12.75">
      <c r="A67" s="78" t="s">
        <v>283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/>
      <c r="L67" s="281"/>
      <c r="M67" s="281"/>
      <c r="N67" s="55">
        <f t="shared" si="3"/>
        <v>0</v>
      </c>
    </row>
    <row r="68" spans="1:14" ht="12.75">
      <c r="A68" s="78" t="s">
        <v>284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/>
      <c r="L68" s="281"/>
      <c r="M68" s="281"/>
      <c r="N68" s="55">
        <f t="shared" si="3"/>
        <v>0</v>
      </c>
    </row>
    <row r="69" spans="1:14" ht="12.75">
      <c r="A69" s="78" t="s">
        <v>285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/>
      <c r="L69" s="281"/>
      <c r="M69" s="281"/>
      <c r="N69" s="55">
        <f t="shared" si="3"/>
        <v>0</v>
      </c>
    </row>
    <row r="70" spans="1:14" ht="12.75">
      <c r="A70" s="78" t="s">
        <v>286</v>
      </c>
      <c r="B70" s="280"/>
      <c r="C70" s="281"/>
      <c r="D70" s="281"/>
      <c r="E70" s="281"/>
      <c r="F70" s="281"/>
      <c r="G70" s="301">
        <f t="shared" si="4"/>
        <v>0</v>
      </c>
      <c r="H70" s="86"/>
      <c r="I70" s="280"/>
      <c r="J70" s="281"/>
      <c r="K70" s="281"/>
      <c r="L70" s="281"/>
      <c r="M70" s="281"/>
      <c r="N70" s="55">
        <f t="shared" si="3"/>
        <v>0</v>
      </c>
    </row>
    <row r="71" spans="1:14" ht="12.75">
      <c r="A71" s="78" t="s">
        <v>287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>
        <v>3000</v>
      </c>
      <c r="L71" s="281"/>
      <c r="M71" s="281"/>
      <c r="N71" s="55">
        <f t="shared" si="3"/>
        <v>3000</v>
      </c>
    </row>
    <row r="72" spans="1:14" ht="12.75">
      <c r="A72" s="283" t="s">
        <v>605</v>
      </c>
      <c r="B72" s="513">
        <v>1054</v>
      </c>
      <c r="C72" s="514"/>
      <c r="D72" s="514">
        <v>74027</v>
      </c>
      <c r="E72" s="281"/>
      <c r="F72" s="281"/>
      <c r="G72" s="301">
        <f t="shared" si="4"/>
        <v>75081</v>
      </c>
      <c r="H72" s="86"/>
      <c r="I72" s="513">
        <v>74884</v>
      </c>
      <c r="J72" s="281">
        <v>1176</v>
      </c>
      <c r="K72" s="281"/>
      <c r="L72" s="281"/>
      <c r="M72" s="281"/>
      <c r="N72" s="55">
        <f t="shared" si="3"/>
        <v>76060</v>
      </c>
    </row>
    <row r="73" spans="1:14" ht="12.75">
      <c r="A73" s="624" t="s">
        <v>638</v>
      </c>
      <c r="B73" s="513"/>
      <c r="C73" s="514">
        <v>5000</v>
      </c>
      <c r="D73" s="514"/>
      <c r="E73" s="281"/>
      <c r="F73" s="281"/>
      <c r="G73" s="301">
        <f t="shared" si="4"/>
        <v>5000</v>
      </c>
      <c r="H73" s="86"/>
      <c r="I73" s="513"/>
      <c r="J73" s="618">
        <v>2000</v>
      </c>
      <c r="K73" s="618">
        <v>5386</v>
      </c>
      <c r="L73" s="281"/>
      <c r="M73" s="281"/>
      <c r="N73" s="55">
        <f t="shared" si="3"/>
        <v>7386</v>
      </c>
    </row>
    <row r="74" spans="1:14" ht="12.75">
      <c r="A74" s="78" t="s">
        <v>291</v>
      </c>
      <c r="B74" s="513"/>
      <c r="C74" s="514"/>
      <c r="D74" s="514"/>
      <c r="E74" s="281"/>
      <c r="F74" s="281"/>
      <c r="G74" s="301">
        <f t="shared" si="4"/>
        <v>0</v>
      </c>
      <c r="H74" s="86"/>
      <c r="I74" s="513"/>
      <c r="J74" s="281"/>
      <c r="K74" s="618">
        <v>8631</v>
      </c>
      <c r="L74" s="281"/>
      <c r="M74" s="281"/>
      <c r="N74" s="55">
        <f t="shared" si="3"/>
        <v>8631</v>
      </c>
    </row>
    <row r="75" spans="1:14" ht="12.75">
      <c r="A75" s="78" t="s">
        <v>292</v>
      </c>
      <c r="B75" s="513"/>
      <c r="C75" s="514"/>
      <c r="D75" s="514">
        <v>50</v>
      </c>
      <c r="E75" s="281"/>
      <c r="F75" s="281"/>
      <c r="G75" s="292">
        <f t="shared" si="4"/>
        <v>50</v>
      </c>
      <c r="H75" s="86"/>
      <c r="I75" s="513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609</v>
      </c>
      <c r="B76" s="280"/>
      <c r="C76" s="281"/>
      <c r="D76" s="281"/>
      <c r="E76" s="281"/>
      <c r="F76" s="281"/>
      <c r="G76" s="302">
        <f t="shared" si="4"/>
        <v>0</v>
      </c>
      <c r="H76" s="86"/>
      <c r="I76" s="513">
        <v>10355</v>
      </c>
      <c r="J76" s="281"/>
      <c r="K76" s="281"/>
      <c r="L76" s="281"/>
      <c r="M76" s="281"/>
      <c r="N76" s="299">
        <f t="shared" si="3"/>
        <v>10355</v>
      </c>
    </row>
    <row r="77" spans="1:14" ht="12.75">
      <c r="A77" s="80" t="s">
        <v>1</v>
      </c>
      <c r="B77" s="300">
        <f>SUM(B9:B12,B20:B30,B35,B39:B46,B50:B76)</f>
        <v>826227</v>
      </c>
      <c r="C77" s="300">
        <f>SUM(C9:C12,C20:C30,C35,C39:C46,C50:C76)</f>
        <v>61507</v>
      </c>
      <c r="D77" s="300">
        <f>SUM(D9:D12,D19:D30,D35,D39:D46,D50:D76,D34)</f>
        <v>1185176</v>
      </c>
      <c r="E77" s="300">
        <f>SUM(E9:E12,E20:E30,E35,E39:E46,E50:E76)</f>
        <v>462563</v>
      </c>
      <c r="F77" s="300">
        <f>SUM(F9:F12,F20:F29,F30,F35,F39:F46,F50:F76)</f>
        <v>30868</v>
      </c>
      <c r="G77" s="300">
        <f>SUM(G9:G12,G19:G30,G39:G46,G50:G57,G58:G76,G34)</f>
        <v>2566341</v>
      </c>
      <c r="H77" s="300">
        <f>SUM(H9:H12,H20:H30,H39:H46,H50:H57,H58:H76)</f>
        <v>0</v>
      </c>
      <c r="I77" s="300">
        <f>SUM(I9:I12,I19:I30,I35,I39:I46,I50:I76,I34)</f>
        <v>267654</v>
      </c>
      <c r="J77" s="300">
        <f>SUM(J9:J12,J19:J30,J35,J39:J46,J50:J76)</f>
        <v>27013</v>
      </c>
      <c r="K77" s="300">
        <f>SUM(K9:K12,K19:K30,K35,K39:K46,K50:K76)</f>
        <v>1819107</v>
      </c>
      <c r="L77" s="300">
        <f>SUM(L9:L12,L19:L30,L35,L39:L46,L50:L76)</f>
        <v>442640</v>
      </c>
      <c r="M77" s="300">
        <f>SUM(M9:M12,M19:M30,M35,M39:M46,M50:M76)</f>
        <v>9927</v>
      </c>
      <c r="N77" s="364">
        <f>SUM(N9:N12,N19:N30,N35,N39:N46,N50:N76,N34)</f>
        <v>2566341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63"/>
      <c r="K78" s="623">
        <v>1636468</v>
      </c>
      <c r="L78" s="53"/>
      <c r="M78" s="53"/>
      <c r="N78" s="54">
        <f>SUM(I78:M78)</f>
        <v>1636468</v>
      </c>
    </row>
    <row r="79" spans="1:14" ht="13.5" thickBot="1">
      <c r="A79" s="365" t="s">
        <v>81</v>
      </c>
      <c r="B79" s="366">
        <f aca="true" t="shared" si="5" ref="B79:N79">B77-B78</f>
        <v>826227</v>
      </c>
      <c r="C79" s="64">
        <f t="shared" si="5"/>
        <v>61507</v>
      </c>
      <c r="D79" s="64">
        <f t="shared" si="5"/>
        <v>1185176</v>
      </c>
      <c r="E79" s="64">
        <f t="shared" si="5"/>
        <v>462563</v>
      </c>
      <c r="F79" s="64">
        <f t="shared" si="5"/>
        <v>30868</v>
      </c>
      <c r="G79" s="64">
        <f t="shared" si="5"/>
        <v>2566341</v>
      </c>
      <c r="H79" s="368">
        <f t="shared" si="5"/>
        <v>0</v>
      </c>
      <c r="I79" s="366">
        <f t="shared" si="5"/>
        <v>267654</v>
      </c>
      <c r="J79" s="64">
        <f t="shared" si="5"/>
        <v>27013</v>
      </c>
      <c r="K79" s="64">
        <f t="shared" si="5"/>
        <v>182639</v>
      </c>
      <c r="L79" s="64">
        <f t="shared" si="5"/>
        <v>442640</v>
      </c>
      <c r="M79" s="64">
        <f t="shared" si="5"/>
        <v>9927</v>
      </c>
      <c r="N79" s="369">
        <f t="shared" si="5"/>
        <v>929873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/>
  <dimension ref="A1:GL86"/>
  <sheetViews>
    <sheetView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8" sqref="B28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79" t="s">
        <v>345</v>
      </c>
      <c r="K1" s="579"/>
      <c r="L1" s="579"/>
      <c r="M1" s="579"/>
    </row>
    <row r="2" spans="1:14" ht="12.75">
      <c r="A2" s="1"/>
      <c r="I2" s="1"/>
      <c r="J2" s="578" t="s">
        <v>621</v>
      </c>
      <c r="K2" s="578"/>
      <c r="L2" s="578"/>
      <c r="M2" s="578"/>
      <c r="N2" s="20"/>
    </row>
    <row r="3" spans="1:14" ht="17.25" customHeight="1">
      <c r="A3" s="97" t="s">
        <v>369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360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359</v>
      </c>
      <c r="B6" s="572" t="s">
        <v>77</v>
      </c>
      <c r="C6" s="573"/>
      <c r="D6" s="573"/>
      <c r="E6" s="573"/>
      <c r="F6" s="573"/>
      <c r="G6" s="574"/>
      <c r="H6" s="81"/>
      <c r="I6" s="572" t="s">
        <v>78</v>
      </c>
      <c r="J6" s="573"/>
      <c r="K6" s="573"/>
      <c r="L6" s="573"/>
      <c r="M6" s="573"/>
      <c r="N6" s="574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363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363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83</v>
      </c>
      <c r="F8" s="129" t="s">
        <v>12</v>
      </c>
      <c r="G8" s="130" t="s">
        <v>68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76</v>
      </c>
      <c r="N8" s="130" t="s">
        <v>16</v>
      </c>
    </row>
    <row r="9" spans="1:194" ht="12.75">
      <c r="A9" s="73" t="s">
        <v>249</v>
      </c>
      <c r="B9" s="58"/>
      <c r="C9" s="59"/>
      <c r="D9" s="286"/>
      <c r="E9" s="59"/>
      <c r="F9" s="333"/>
      <c r="G9" s="66">
        <f>SUM(B9:F9)</f>
        <v>0</v>
      </c>
      <c r="H9" s="84"/>
      <c r="I9" s="60"/>
      <c r="J9" s="59"/>
      <c r="K9" s="303"/>
      <c r="L9" s="59"/>
      <c r="M9" s="59"/>
      <c r="N9" s="66">
        <f>SUM(I9:M9)</f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/>
      <c r="J10" s="53"/>
      <c r="K10" s="53"/>
      <c r="L10" s="53"/>
      <c r="M10" s="53"/>
      <c r="N10" s="55">
        <f>SUM(I10:M10)</f>
        <v>0</v>
      </c>
    </row>
    <row r="11" spans="1:14" ht="12.75">
      <c r="A11" s="288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57"/>
      <c r="J11" s="53"/>
      <c r="K11" s="53"/>
      <c r="L11" s="53"/>
      <c r="M11" s="53"/>
      <c r="N11" s="55">
        <f>SUM(I11:M11)</f>
        <v>0</v>
      </c>
    </row>
    <row r="12" spans="1:14" ht="12.75">
      <c r="A12" s="287" t="s">
        <v>252</v>
      </c>
      <c r="B12" s="56">
        <f>SUM(B13:B15)</f>
        <v>0</v>
      </c>
      <c r="C12" s="63">
        <f>SUM(C13:C15)</f>
        <v>0</v>
      </c>
      <c r="D12" s="63">
        <f>SUM(D13:D18)</f>
        <v>0</v>
      </c>
      <c r="E12" s="63">
        <f>SUM(E13:E18)</f>
        <v>0</v>
      </c>
      <c r="F12" s="63">
        <f>SUM(F13:F18)</f>
        <v>0</v>
      </c>
      <c r="G12" s="63">
        <f>SUM(G13:G18)</f>
        <v>0</v>
      </c>
      <c r="H12" s="63">
        <f>SUM(H13:H17)</f>
        <v>0</v>
      </c>
      <c r="I12" s="63">
        <f>SUM(I13:I17)</f>
        <v>0</v>
      </c>
      <c r="J12" s="63">
        <f>SUM(J13:J18)</f>
        <v>0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0</v>
      </c>
    </row>
    <row r="13" spans="1:14" ht="12.75">
      <c r="A13" s="306" t="s">
        <v>314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6" t="s">
        <v>332</v>
      </c>
      <c r="B14" s="61"/>
      <c r="C14" s="62"/>
      <c r="D14" s="307"/>
      <c r="E14" s="62"/>
      <c r="F14" s="307"/>
      <c r="G14" s="67">
        <f>SUM(B14:F14)</f>
        <v>0</v>
      </c>
      <c r="H14" s="85"/>
      <c r="I14" s="61"/>
      <c r="J14" s="326"/>
      <c r="K14" s="326"/>
      <c r="L14" s="326"/>
      <c r="M14" s="326"/>
      <c r="N14" s="67">
        <f t="shared" si="0"/>
        <v>0</v>
      </c>
    </row>
    <row r="15" spans="1:14" ht="12.75">
      <c r="A15" s="306" t="s">
        <v>315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62"/>
      <c r="K15" s="62"/>
      <c r="L15" s="62"/>
      <c r="M15" s="62"/>
      <c r="N15" s="67">
        <f t="shared" si="0"/>
        <v>0</v>
      </c>
    </row>
    <row r="16" spans="1:14" ht="12.75">
      <c r="A16" s="306" t="s">
        <v>348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344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352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333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334</v>
      </c>
      <c r="B20" s="290"/>
      <c r="C20" s="53"/>
      <c r="D20" s="53"/>
      <c r="E20" s="53"/>
      <c r="F20" s="289"/>
      <c r="G20" s="55">
        <f t="shared" si="1"/>
        <v>0</v>
      </c>
      <c r="H20" s="85"/>
      <c r="I20" s="57"/>
      <c r="J20" s="53"/>
      <c r="K20" s="53"/>
      <c r="L20" s="53"/>
      <c r="M20" s="53"/>
      <c r="N20" s="55">
        <f t="shared" si="0"/>
        <v>0</v>
      </c>
    </row>
    <row r="21" spans="1:14" ht="12.75">
      <c r="A21" s="74" t="s">
        <v>298</v>
      </c>
      <c r="B21" s="290"/>
      <c r="C21" s="53"/>
      <c r="D21" s="53"/>
      <c r="E21" s="53"/>
      <c r="F21" s="289"/>
      <c r="G21" s="55">
        <f t="shared" si="1"/>
        <v>0</v>
      </c>
      <c r="H21" s="85"/>
      <c r="I21" s="373"/>
      <c r="J21" s="53"/>
      <c r="K21" s="53"/>
      <c r="L21" s="53"/>
      <c r="M21" s="53"/>
      <c r="N21" s="55">
        <f t="shared" si="0"/>
        <v>0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/>
      <c r="L22" s="53"/>
      <c r="M22" s="53"/>
      <c r="N22" s="55">
        <f t="shared" si="0"/>
        <v>0</v>
      </c>
    </row>
    <row r="23" spans="1:14" ht="12.75">
      <c r="A23" s="74" t="s">
        <v>254</v>
      </c>
      <c r="B23" s="291">
        <v>762</v>
      </c>
      <c r="C23" s="293"/>
      <c r="D23" s="293"/>
      <c r="E23" s="293"/>
      <c r="F23" s="293"/>
      <c r="G23" s="292">
        <f t="shared" si="1"/>
        <v>762</v>
      </c>
      <c r="H23" s="85"/>
      <c r="I23" s="57">
        <v>2722</v>
      </c>
      <c r="J23" s="53"/>
      <c r="K23" s="53"/>
      <c r="L23" s="53"/>
      <c r="M23" s="53"/>
      <c r="N23" s="55">
        <f t="shared" si="0"/>
        <v>2722</v>
      </c>
    </row>
    <row r="24" spans="1:14" ht="12.75">
      <c r="A24" s="74" t="s">
        <v>255</v>
      </c>
      <c r="B24" s="291"/>
      <c r="C24" s="293"/>
      <c r="D24" s="293"/>
      <c r="E24" s="293"/>
      <c r="F24" s="293"/>
      <c r="G24" s="292">
        <f t="shared" si="1"/>
        <v>0</v>
      </c>
      <c r="H24" s="85"/>
      <c r="I24" s="57"/>
      <c r="J24" s="53"/>
      <c r="K24" s="53"/>
      <c r="L24" s="53"/>
      <c r="M24" s="53"/>
      <c r="N24" s="55">
        <f t="shared" si="0"/>
        <v>0</v>
      </c>
    </row>
    <row r="25" spans="1:14" ht="12.75">
      <c r="A25" s="74" t="s">
        <v>256</v>
      </c>
      <c r="B25" s="291"/>
      <c r="C25" s="293"/>
      <c r="D25" s="293"/>
      <c r="E25" s="293"/>
      <c r="F25" s="293"/>
      <c r="G25" s="292">
        <f t="shared" si="1"/>
        <v>0</v>
      </c>
      <c r="H25" s="85"/>
      <c r="I25" s="57"/>
      <c r="J25" s="53"/>
      <c r="K25" s="53"/>
      <c r="L25" s="53"/>
      <c r="M25" s="53"/>
      <c r="N25" s="55">
        <f aca="true" t="shared" si="2" ref="N25:N41">SUM(I25:M25)</f>
        <v>0</v>
      </c>
    </row>
    <row r="26" spans="1:14" ht="12.75">
      <c r="A26" s="74" t="s">
        <v>257</v>
      </c>
      <c r="B26" s="511"/>
      <c r="C26" s="374"/>
      <c r="D26" s="374"/>
      <c r="E26" s="374"/>
      <c r="F26" s="374"/>
      <c r="G26" s="292">
        <f t="shared" si="1"/>
        <v>0</v>
      </c>
      <c r="H26" s="86"/>
      <c r="I26" s="291">
        <v>4623</v>
      </c>
      <c r="J26" s="62"/>
      <c r="K26" s="62"/>
      <c r="L26" s="62"/>
      <c r="M26" s="62"/>
      <c r="N26" s="301">
        <f t="shared" si="2"/>
        <v>4623</v>
      </c>
    </row>
    <row r="27" spans="1:14" ht="12.75">
      <c r="A27" s="279" t="s">
        <v>258</v>
      </c>
      <c r="B27" s="511">
        <v>453</v>
      </c>
      <c r="C27" s="374"/>
      <c r="D27" s="374"/>
      <c r="E27" s="374"/>
      <c r="F27" s="374"/>
      <c r="G27" s="292">
        <f t="shared" si="1"/>
        <v>453</v>
      </c>
      <c r="H27" s="86"/>
      <c r="I27" s="291">
        <v>33786</v>
      </c>
      <c r="J27" s="374"/>
      <c r="K27" s="62"/>
      <c r="L27" s="62"/>
      <c r="M27" s="62"/>
      <c r="N27" s="301">
        <f t="shared" si="2"/>
        <v>33786</v>
      </c>
    </row>
    <row r="28" spans="1:14" ht="12.75">
      <c r="A28" s="279" t="s">
        <v>259</v>
      </c>
      <c r="B28" s="620">
        <v>525180</v>
      </c>
      <c r="C28" s="374"/>
      <c r="D28" s="293">
        <v>1200</v>
      </c>
      <c r="E28" s="374"/>
      <c r="F28" s="293"/>
      <c r="G28" s="292">
        <f t="shared" si="1"/>
        <v>526380</v>
      </c>
      <c r="H28" s="86"/>
      <c r="I28" s="620">
        <v>216852</v>
      </c>
      <c r="J28" s="293">
        <v>1270</v>
      </c>
      <c r="K28" s="293"/>
      <c r="L28" s="293"/>
      <c r="M28" s="375"/>
      <c r="N28" s="301">
        <f t="shared" si="2"/>
        <v>218122</v>
      </c>
    </row>
    <row r="29" spans="1:14" ht="12.75">
      <c r="A29" s="74" t="s">
        <v>260</v>
      </c>
      <c r="B29" s="61"/>
      <c r="C29" s="62"/>
      <c r="D29" s="293"/>
      <c r="E29" s="374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261</v>
      </c>
      <c r="B30" s="56">
        <f>SUM(B31:B33)</f>
        <v>0</v>
      </c>
      <c r="C30" s="63">
        <f>SUM(C31:C33)</f>
        <v>0</v>
      </c>
      <c r="D30" s="338"/>
      <c r="E30" s="338"/>
      <c r="F30" s="63"/>
      <c r="G30" s="301">
        <f>SUM(G31:G33)</f>
        <v>0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316</v>
      </c>
      <c r="B31" s="61"/>
      <c r="C31" s="62"/>
      <c r="D31" s="374"/>
      <c r="E31" s="374"/>
      <c r="F31" s="62"/>
      <c r="G31" s="67">
        <f>SUM(B31:F31)</f>
        <v>0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317</v>
      </c>
      <c r="B32" s="61"/>
      <c r="C32" s="62"/>
      <c r="D32" s="374"/>
      <c r="E32" s="374"/>
      <c r="F32" s="62"/>
      <c r="G32" s="67">
        <f>SUM(B32:F32)</f>
        <v>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318</v>
      </c>
      <c r="B33" s="61"/>
      <c r="C33" s="62"/>
      <c r="D33" s="374"/>
      <c r="E33" s="374"/>
      <c r="F33" s="62"/>
      <c r="G33" s="67">
        <f>SUM(B33:F33)</f>
        <v>0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327" t="s">
        <v>355</v>
      </c>
      <c r="B34" s="61"/>
      <c r="C34" s="62"/>
      <c r="D34" s="374"/>
      <c r="E34" s="374"/>
      <c r="F34" s="62"/>
      <c r="G34" s="67">
        <f>SUM(B34:F34)</f>
        <v>0</v>
      </c>
      <c r="H34" s="86"/>
      <c r="I34" s="61"/>
      <c r="J34" s="62"/>
      <c r="K34" s="62"/>
      <c r="L34" s="62"/>
      <c r="M34" s="62"/>
      <c r="N34" s="67">
        <f t="shared" si="2"/>
        <v>0</v>
      </c>
    </row>
    <row r="35" spans="1:14" ht="12.75">
      <c r="A35" s="287" t="s">
        <v>299</v>
      </c>
      <c r="B35" s="61"/>
      <c r="C35" s="62"/>
      <c r="D35" s="62"/>
      <c r="E35" s="62"/>
      <c r="F35" s="62"/>
      <c r="G35" s="301">
        <f>SUM(G36:G37)</f>
        <v>0</v>
      </c>
      <c r="H35" s="86"/>
      <c r="I35" s="56"/>
      <c r="J35" s="63"/>
      <c r="K35" s="63">
        <f>SUM(K36:K38)</f>
        <v>0</v>
      </c>
      <c r="L35" s="63"/>
      <c r="M35" s="63"/>
      <c r="N35" s="301">
        <f t="shared" si="2"/>
        <v>0</v>
      </c>
    </row>
    <row r="36" spans="1:14" ht="12.75">
      <c r="A36" s="306" t="s">
        <v>319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/>
      <c r="L36" s="62"/>
      <c r="M36" s="62"/>
      <c r="N36" s="67">
        <f t="shared" si="2"/>
        <v>0</v>
      </c>
    </row>
    <row r="37" spans="1:14" ht="12.75">
      <c r="A37" s="306" t="s">
        <v>320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/>
      <c r="L37" s="62"/>
      <c r="M37" s="62"/>
      <c r="N37" s="67">
        <f t="shared" si="2"/>
        <v>0</v>
      </c>
    </row>
    <row r="38" spans="1:14" ht="12.75">
      <c r="A38" s="306" t="s">
        <v>335</v>
      </c>
      <c r="B38" s="61"/>
      <c r="C38" s="62"/>
      <c r="D38" s="62"/>
      <c r="E38" s="62"/>
      <c r="F38" s="62"/>
      <c r="G38" s="301"/>
      <c r="H38" s="86"/>
      <c r="I38" s="61"/>
      <c r="J38" s="62"/>
      <c r="K38" s="62"/>
      <c r="L38" s="62"/>
      <c r="M38" s="62"/>
      <c r="N38" s="67">
        <f t="shared" si="2"/>
        <v>0</v>
      </c>
    </row>
    <row r="39" spans="1:14" ht="12.75">
      <c r="A39" s="74" t="s">
        <v>262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301">
        <f>SUM(B40:F40)</f>
        <v>0</v>
      </c>
      <c r="H40" s="86"/>
      <c r="I40" s="61"/>
      <c r="J40" s="62"/>
      <c r="K40" s="62"/>
      <c r="L40" s="62"/>
      <c r="M40" s="62"/>
      <c r="N40" s="301">
        <f t="shared" si="2"/>
        <v>0</v>
      </c>
    </row>
    <row r="41" spans="1:14" ht="13.5" customHeight="1" thickBot="1">
      <c r="A41" s="345" t="s">
        <v>264</v>
      </c>
      <c r="B41" s="346"/>
      <c r="C41" s="347"/>
      <c r="D41" s="347"/>
      <c r="E41" s="347"/>
      <c r="F41" s="347"/>
      <c r="G41" s="348">
        <f>SUM(B41:F41)</f>
        <v>0</v>
      </c>
      <c r="H41" s="349"/>
      <c r="I41" s="346"/>
      <c r="J41" s="347"/>
      <c r="K41" s="347"/>
      <c r="L41" s="347"/>
      <c r="M41" s="347"/>
      <c r="N41" s="348">
        <f t="shared" si="2"/>
        <v>0</v>
      </c>
    </row>
    <row r="42" spans="1:14" ht="15" customHeight="1" thickBot="1">
      <c r="A42" s="357"/>
      <c r="B42" s="358"/>
      <c r="C42" s="358"/>
      <c r="D42" s="359"/>
      <c r="E42" s="358"/>
      <c r="F42" s="358"/>
      <c r="G42" s="360"/>
      <c r="H42" s="361"/>
      <c r="I42" s="358"/>
      <c r="J42" s="358"/>
      <c r="K42" s="362"/>
      <c r="L42" s="358"/>
      <c r="M42" s="358"/>
      <c r="N42" s="360"/>
    </row>
    <row r="43" spans="1:14" ht="15.75">
      <c r="A43" s="70" t="s">
        <v>359</v>
      </c>
      <c r="B43" s="572" t="s">
        <v>77</v>
      </c>
      <c r="C43" s="573"/>
      <c r="D43" s="573"/>
      <c r="E43" s="573"/>
      <c r="F43" s="573"/>
      <c r="G43" s="574"/>
      <c r="H43" s="81"/>
      <c r="I43" s="572" t="s">
        <v>78</v>
      </c>
      <c r="J43" s="573"/>
      <c r="K43" s="573"/>
      <c r="L43" s="573"/>
      <c r="M43" s="573"/>
      <c r="N43" s="574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329</v>
      </c>
      <c r="H44" s="83"/>
      <c r="I44" s="75" t="s">
        <v>4</v>
      </c>
      <c r="J44" s="76" t="s">
        <v>5</v>
      </c>
      <c r="K44" s="76" t="s">
        <v>6</v>
      </c>
      <c r="L44" s="76" t="s">
        <v>9</v>
      </c>
      <c r="M44" s="76" t="s">
        <v>8</v>
      </c>
      <c r="N44" s="77" t="s">
        <v>363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83</v>
      </c>
      <c r="F45" s="129" t="s">
        <v>12</v>
      </c>
      <c r="G45" s="130" t="s">
        <v>68</v>
      </c>
      <c r="H45" s="82"/>
      <c r="I45" s="128" t="s">
        <v>13</v>
      </c>
      <c r="J45" s="129" t="s">
        <v>14</v>
      </c>
      <c r="K45" s="129" t="s">
        <v>15</v>
      </c>
      <c r="L45" s="129"/>
      <c r="M45" s="129" t="s">
        <v>76</v>
      </c>
      <c r="N45" s="130" t="s">
        <v>16</v>
      </c>
    </row>
    <row r="46" spans="1:14" ht="12.75">
      <c r="A46" s="287" t="s">
        <v>265</v>
      </c>
      <c r="B46" s="56">
        <f>SUM(B47:B49)</f>
        <v>0</v>
      </c>
      <c r="C46" s="63">
        <f>SUM(C47:C49)</f>
        <v>0</v>
      </c>
      <c r="D46" s="63">
        <f>SUM(D47:D49)</f>
        <v>0</v>
      </c>
      <c r="E46" s="63"/>
      <c r="F46" s="63"/>
      <c r="G46" s="301">
        <f>SUM(G47:G49)</f>
        <v>0</v>
      </c>
      <c r="H46" s="86"/>
      <c r="I46" s="61"/>
      <c r="J46" s="62"/>
      <c r="K46" s="62"/>
      <c r="L46" s="62"/>
      <c r="M46" s="62"/>
      <c r="N46" s="301">
        <f aca="true" t="shared" si="3" ref="N46:N76">SUM(I46:M46)</f>
        <v>0</v>
      </c>
    </row>
    <row r="47" spans="1:14" ht="12.75">
      <c r="A47" s="306" t="s">
        <v>321</v>
      </c>
      <c r="B47" s="61"/>
      <c r="C47" s="62"/>
      <c r="D47" s="62"/>
      <c r="E47" s="62"/>
      <c r="F47" s="62"/>
      <c r="G47" s="67">
        <f aca="true" t="shared" si="4" ref="G47:G76">SUM(B47:F47)</f>
        <v>0</v>
      </c>
      <c r="H47" s="86"/>
      <c r="I47" s="61"/>
      <c r="J47" s="62"/>
      <c r="K47" s="62"/>
      <c r="L47" s="62"/>
      <c r="M47" s="62"/>
      <c r="N47" s="67">
        <f t="shared" si="3"/>
        <v>0</v>
      </c>
    </row>
    <row r="48" spans="1:14" ht="12.75">
      <c r="A48" s="306" t="s">
        <v>322</v>
      </c>
      <c r="B48" s="61"/>
      <c r="C48" s="62"/>
      <c r="D48" s="62"/>
      <c r="E48" s="62"/>
      <c r="F48" s="62"/>
      <c r="G48" s="67">
        <f t="shared" si="4"/>
        <v>0</v>
      </c>
      <c r="H48" s="86"/>
      <c r="I48" s="61"/>
      <c r="J48" s="62"/>
      <c r="K48" s="62"/>
      <c r="L48" s="62"/>
      <c r="M48" s="62"/>
      <c r="N48" s="67">
        <f t="shared" si="3"/>
        <v>0</v>
      </c>
    </row>
    <row r="49" spans="1:14" ht="12.75">
      <c r="A49" s="306" t="s">
        <v>323</v>
      </c>
      <c r="B49" s="61"/>
      <c r="C49" s="62"/>
      <c r="D49" s="376"/>
      <c r="E49" s="62"/>
      <c r="F49" s="62"/>
      <c r="G49" s="67">
        <f t="shared" si="4"/>
        <v>0</v>
      </c>
      <c r="H49" s="86"/>
      <c r="I49" s="61"/>
      <c r="J49" s="62"/>
      <c r="K49" s="62"/>
      <c r="L49" s="62"/>
      <c r="M49" s="62"/>
      <c r="N49" s="67">
        <f t="shared" si="3"/>
        <v>0</v>
      </c>
    </row>
    <row r="50" spans="1:14" ht="12.75">
      <c r="A50" s="74" t="s">
        <v>266</v>
      </c>
      <c r="B50" s="57"/>
      <c r="C50" s="53"/>
      <c r="D50" s="53"/>
      <c r="E50" s="338"/>
      <c r="F50" s="53"/>
      <c r="G50" s="55">
        <f t="shared" si="4"/>
        <v>0</v>
      </c>
      <c r="H50" s="85"/>
      <c r="I50" s="57"/>
      <c r="J50" s="53"/>
      <c r="K50" s="53"/>
      <c r="L50" s="53"/>
      <c r="M50" s="53"/>
      <c r="N50" s="55">
        <f t="shared" si="3"/>
        <v>0</v>
      </c>
    </row>
    <row r="51" spans="1:14" ht="12.75">
      <c r="A51" s="74" t="s">
        <v>267</v>
      </c>
      <c r="B51" s="61"/>
      <c r="C51" s="62"/>
      <c r="D51" s="62"/>
      <c r="E51" s="62"/>
      <c r="F51" s="62"/>
      <c r="G51" s="301">
        <f t="shared" si="4"/>
        <v>0</v>
      </c>
      <c r="H51" s="86"/>
      <c r="I51" s="57"/>
      <c r="J51" s="53"/>
      <c r="K51" s="363"/>
      <c r="L51" s="53"/>
      <c r="M51" s="53"/>
      <c r="N51" s="55">
        <f t="shared" si="3"/>
        <v>0</v>
      </c>
    </row>
    <row r="52" spans="1:14" ht="12.75">
      <c r="A52" s="74" t="s">
        <v>268</v>
      </c>
      <c r="B52" s="57"/>
      <c r="C52" s="53"/>
      <c r="D52" s="53"/>
      <c r="E52" s="53"/>
      <c r="F52" s="53"/>
      <c r="G52" s="301">
        <f t="shared" si="4"/>
        <v>0</v>
      </c>
      <c r="H52" s="86"/>
      <c r="I52" s="57"/>
      <c r="J52" s="53"/>
      <c r="K52" s="53"/>
      <c r="L52" s="53"/>
      <c r="M52" s="53"/>
      <c r="N52" s="55">
        <f t="shared" si="3"/>
        <v>0</v>
      </c>
    </row>
    <row r="53" spans="1:14" ht="12.75">
      <c r="A53" s="78" t="s">
        <v>269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280"/>
      <c r="J53" s="281"/>
      <c r="K53" s="281"/>
      <c r="L53" s="281"/>
      <c r="M53" s="281"/>
      <c r="N53" s="55">
        <f t="shared" si="3"/>
        <v>0</v>
      </c>
    </row>
    <row r="54" spans="1:14" ht="12.75">
      <c r="A54" s="78" t="s">
        <v>270</v>
      </c>
      <c r="B54" s="280"/>
      <c r="C54" s="344"/>
      <c r="D54" s="281"/>
      <c r="E54" s="281"/>
      <c r="F54" s="281"/>
      <c r="G54" s="301">
        <f t="shared" si="4"/>
        <v>0</v>
      </c>
      <c r="H54" s="86"/>
      <c r="I54" s="280"/>
      <c r="J54" s="281"/>
      <c r="K54" s="377"/>
      <c r="L54" s="281"/>
      <c r="M54" s="281"/>
      <c r="N54" s="55">
        <f t="shared" si="3"/>
        <v>0</v>
      </c>
    </row>
    <row r="55" spans="1:14" ht="12.75">
      <c r="A55" s="78" t="s">
        <v>271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281"/>
      <c r="L55" s="281"/>
      <c r="M55" s="281"/>
      <c r="N55" s="55">
        <f t="shared" si="3"/>
        <v>0</v>
      </c>
    </row>
    <row r="56" spans="1:14" ht="12.75">
      <c r="A56" s="78" t="s">
        <v>272</v>
      </c>
      <c r="B56" s="280"/>
      <c r="C56" s="281"/>
      <c r="D56" s="281"/>
      <c r="E56" s="281"/>
      <c r="F56" s="281"/>
      <c r="G56" s="301">
        <f t="shared" si="4"/>
        <v>0</v>
      </c>
      <c r="H56" s="86"/>
      <c r="I56" s="280"/>
      <c r="J56" s="281"/>
      <c r="K56" s="281"/>
      <c r="L56" s="281"/>
      <c r="M56" s="281"/>
      <c r="N56" s="55">
        <f t="shared" si="3"/>
        <v>0</v>
      </c>
    </row>
    <row r="57" spans="1:14" ht="12.75">
      <c r="A57" s="78" t="s">
        <v>273</v>
      </c>
      <c r="B57" s="280"/>
      <c r="C57" s="281"/>
      <c r="D57" s="281"/>
      <c r="E57" s="281"/>
      <c r="F57" s="281"/>
      <c r="G57" s="301">
        <f t="shared" si="4"/>
        <v>0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274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>
        <v>172679</v>
      </c>
      <c r="L58" s="281"/>
      <c r="M58" s="281"/>
      <c r="N58" s="55">
        <f t="shared" si="3"/>
        <v>172679</v>
      </c>
    </row>
    <row r="59" spans="1:14" ht="12.75">
      <c r="A59" s="78" t="s">
        <v>275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>
        <v>5000</v>
      </c>
      <c r="L59" s="281"/>
      <c r="M59" s="281"/>
      <c r="N59" s="55">
        <f t="shared" si="3"/>
        <v>5000</v>
      </c>
    </row>
    <row r="60" spans="1:14" ht="12.75">
      <c r="A60" s="78" t="s">
        <v>276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>
        <v>35000</v>
      </c>
      <c r="L60" s="281"/>
      <c r="M60" s="281"/>
      <c r="N60" s="55">
        <f t="shared" si="3"/>
        <v>35000</v>
      </c>
    </row>
    <row r="61" spans="1:14" ht="12.75">
      <c r="A61" s="78" t="s">
        <v>277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>
        <v>400</v>
      </c>
      <c r="L61" s="281"/>
      <c r="M61" s="281"/>
      <c r="N61" s="55">
        <f t="shared" si="3"/>
        <v>400</v>
      </c>
    </row>
    <row r="62" spans="1:14" ht="12.75">
      <c r="A62" s="78" t="s">
        <v>278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>
        <v>3189</v>
      </c>
      <c r="J62" s="281"/>
      <c r="K62" s="281">
        <v>11811</v>
      </c>
      <c r="L62" s="281"/>
      <c r="M62" s="281"/>
      <c r="N62" s="55">
        <f t="shared" si="3"/>
        <v>15000</v>
      </c>
    </row>
    <row r="63" spans="1:14" ht="12.75">
      <c r="A63" s="78" t="s">
        <v>279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>
        <v>744</v>
      </c>
      <c r="J63" s="281"/>
      <c r="K63" s="281">
        <v>2756</v>
      </c>
      <c r="L63" s="281"/>
      <c r="M63" s="281"/>
      <c r="N63" s="55">
        <f t="shared" si="3"/>
        <v>3500</v>
      </c>
    </row>
    <row r="64" spans="1:14" ht="12.75">
      <c r="A64" s="78" t="s">
        <v>280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>
        <v>23500</v>
      </c>
      <c r="L64" s="281"/>
      <c r="M64" s="281"/>
      <c r="N64" s="55">
        <f t="shared" si="3"/>
        <v>23500</v>
      </c>
    </row>
    <row r="65" spans="1:14" ht="12.75">
      <c r="A65" s="78" t="s">
        <v>281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>
        <v>2000</v>
      </c>
      <c r="L65" s="281"/>
      <c r="M65" s="281"/>
      <c r="N65" s="55">
        <f t="shared" si="3"/>
        <v>2000</v>
      </c>
    </row>
    <row r="66" spans="1:14" ht="12.75">
      <c r="A66" s="78" t="s">
        <v>282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>
        <v>1700</v>
      </c>
      <c r="L66" s="281"/>
      <c r="M66" s="281"/>
      <c r="N66" s="55">
        <f t="shared" si="3"/>
        <v>1700</v>
      </c>
    </row>
    <row r="67" spans="1:14" ht="12.75">
      <c r="A67" s="78" t="s">
        <v>283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>
        <v>1275</v>
      </c>
      <c r="L67" s="281"/>
      <c r="M67" s="281"/>
      <c r="N67" s="55">
        <f t="shared" si="3"/>
        <v>1275</v>
      </c>
    </row>
    <row r="68" spans="1:14" ht="12.75">
      <c r="A68" s="78" t="s">
        <v>284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>
        <v>3100</v>
      </c>
      <c r="L68" s="281"/>
      <c r="M68" s="281"/>
      <c r="N68" s="55">
        <f t="shared" si="3"/>
        <v>3100</v>
      </c>
    </row>
    <row r="69" spans="1:14" ht="12.75">
      <c r="A69" s="78" t="s">
        <v>285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>
        <v>3035</v>
      </c>
      <c r="L69" s="281"/>
      <c r="M69" s="281"/>
      <c r="N69" s="55">
        <f t="shared" si="3"/>
        <v>3035</v>
      </c>
    </row>
    <row r="70" spans="1:14" ht="12.75">
      <c r="A70" s="78" t="s">
        <v>286</v>
      </c>
      <c r="B70" s="280"/>
      <c r="C70" s="281"/>
      <c r="D70" s="281">
        <v>2400</v>
      </c>
      <c r="E70" s="281"/>
      <c r="F70" s="281"/>
      <c r="G70" s="301">
        <f t="shared" si="4"/>
        <v>2400</v>
      </c>
      <c r="H70" s="86"/>
      <c r="I70" s="280"/>
      <c r="J70" s="281"/>
      <c r="K70" s="281">
        <v>3900</v>
      </c>
      <c r="L70" s="281"/>
      <c r="M70" s="281"/>
      <c r="N70" s="55">
        <f t="shared" si="3"/>
        <v>3900</v>
      </c>
    </row>
    <row r="71" spans="1:14" ht="12.75">
      <c r="A71" s="78" t="s">
        <v>287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/>
      <c r="L71" s="281"/>
      <c r="M71" s="281"/>
      <c r="N71" s="55">
        <f t="shared" si="3"/>
        <v>0</v>
      </c>
    </row>
    <row r="72" spans="1:14" ht="12.75">
      <c r="A72" s="283" t="s">
        <v>288</v>
      </c>
      <c r="B72" s="280"/>
      <c r="C72" s="281"/>
      <c r="D72" s="281"/>
      <c r="E72" s="281"/>
      <c r="F72" s="281"/>
      <c r="G72" s="301">
        <f t="shared" si="4"/>
        <v>0</v>
      </c>
      <c r="H72" s="86"/>
      <c r="I72" s="280"/>
      <c r="J72" s="281"/>
      <c r="K72" s="281"/>
      <c r="L72" s="281"/>
      <c r="M72" s="281"/>
      <c r="N72" s="55">
        <f t="shared" si="3"/>
        <v>0</v>
      </c>
    </row>
    <row r="73" spans="1:14" ht="12.75">
      <c r="A73" s="282" t="s">
        <v>289</v>
      </c>
      <c r="B73" s="280"/>
      <c r="C73" s="281"/>
      <c r="D73" s="281"/>
      <c r="E73" s="281"/>
      <c r="F73" s="281"/>
      <c r="G73" s="301">
        <f t="shared" si="4"/>
        <v>0</v>
      </c>
      <c r="H73" s="86"/>
      <c r="I73" s="280"/>
      <c r="J73" s="281"/>
      <c r="K73" s="281"/>
      <c r="L73" s="281"/>
      <c r="M73" s="281"/>
      <c r="N73" s="55">
        <f t="shared" si="3"/>
        <v>0</v>
      </c>
    </row>
    <row r="74" spans="1:14" ht="12.75">
      <c r="A74" s="78" t="s">
        <v>291</v>
      </c>
      <c r="B74" s="280"/>
      <c r="C74" s="281"/>
      <c r="D74" s="281"/>
      <c r="E74" s="281"/>
      <c r="F74" s="281"/>
      <c r="G74" s="301">
        <f t="shared" si="4"/>
        <v>0</v>
      </c>
      <c r="H74" s="86"/>
      <c r="I74" s="280"/>
      <c r="J74" s="281"/>
      <c r="K74" s="281"/>
      <c r="L74" s="281"/>
      <c r="M74" s="281"/>
      <c r="N74" s="55">
        <f t="shared" si="3"/>
        <v>0</v>
      </c>
    </row>
    <row r="75" spans="1:14" ht="12.75">
      <c r="A75" s="78" t="s">
        <v>292</v>
      </c>
      <c r="B75" s="280"/>
      <c r="C75" s="281"/>
      <c r="D75" s="281"/>
      <c r="E75" s="281"/>
      <c r="F75" s="281"/>
      <c r="G75" s="292">
        <f t="shared" si="4"/>
        <v>0</v>
      </c>
      <c r="H75" s="86"/>
      <c r="I75" s="493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610</v>
      </c>
      <c r="B76" s="513">
        <v>175</v>
      </c>
      <c r="C76" s="494"/>
      <c r="D76" s="618">
        <v>300</v>
      </c>
      <c r="E76" s="281"/>
      <c r="F76" s="281"/>
      <c r="G76" s="302">
        <f t="shared" si="4"/>
        <v>475</v>
      </c>
      <c r="H76" s="86"/>
      <c r="I76" s="513">
        <v>1128</v>
      </c>
      <c r="J76" s="281"/>
      <c r="K76" s="281"/>
      <c r="L76" s="281"/>
      <c r="M76" s="281"/>
      <c r="N76" s="299">
        <f t="shared" si="3"/>
        <v>1128</v>
      </c>
    </row>
    <row r="77" spans="1:14" ht="12.75">
      <c r="A77" s="80" t="s">
        <v>1</v>
      </c>
      <c r="B77" s="300">
        <f>SUM(B9:B12,B20:B30,B35,B39:B46,B50:B76)</f>
        <v>526570</v>
      </c>
      <c r="C77" s="300">
        <f>SUM(C9:C12,C20:C30,C35,C39:C46,C50:C76)</f>
        <v>0</v>
      </c>
      <c r="D77" s="300">
        <f>SUM(D9:D12,D19:D30,D35,D39:D46,D50:D76,D34)</f>
        <v>3900</v>
      </c>
      <c r="E77" s="300">
        <f>SUM(E9:E12,E20:E30,E35,E39:E46,E50:E76)</f>
        <v>0</v>
      </c>
      <c r="F77" s="300">
        <f>SUM(F9:F12,F20:F29,F30,F35,F39:F46,F50:F76)</f>
        <v>0</v>
      </c>
      <c r="G77" s="300">
        <f>SUM(G9:G12,G19:G30,G39:G46,G50:G57,G58:G76,G34)</f>
        <v>530470</v>
      </c>
      <c r="H77" s="300">
        <f>SUM(H9:H12,H20:H30,H39:H46,H50:H57,H58:H76)</f>
        <v>0</v>
      </c>
      <c r="I77" s="300">
        <f>SUM(I9:I12,I19:I30,I35,I39:I46,I50:I76,I34)</f>
        <v>263044</v>
      </c>
      <c r="J77" s="300">
        <f>SUM(J9:J12,J19:J30,J35,J39:J46,J50:J76)</f>
        <v>1270</v>
      </c>
      <c r="K77" s="300">
        <f>SUM(K9:K12,K19:K30,K35,K39:K46,K50:K76)</f>
        <v>266156</v>
      </c>
      <c r="L77" s="300">
        <f>SUM(L9:L12,L19:L30,L35,L39:L46,L50:L76)</f>
        <v>0</v>
      </c>
      <c r="M77" s="300">
        <f>SUM(M9:M12,M19:M30,M35,M39:M46,M50:M76)</f>
        <v>0</v>
      </c>
      <c r="N77" s="364">
        <f>SUM(N9:N12,N19:N30,N35,N39:N46,N50:N76,N34)</f>
        <v>530470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63"/>
      <c r="K78" s="363"/>
      <c r="L78" s="53"/>
      <c r="M78" s="53"/>
      <c r="N78" s="54">
        <f>SUM(I78:M78)</f>
        <v>0</v>
      </c>
    </row>
    <row r="79" spans="1:14" ht="13.5" thickBot="1">
      <c r="A79" s="365" t="s">
        <v>81</v>
      </c>
      <c r="B79" s="366">
        <f aca="true" t="shared" si="5" ref="B79:N79">B77-B78</f>
        <v>526570</v>
      </c>
      <c r="C79" s="64">
        <f t="shared" si="5"/>
        <v>0</v>
      </c>
      <c r="D79" s="64">
        <f t="shared" si="5"/>
        <v>3900</v>
      </c>
      <c r="E79" s="64">
        <f t="shared" si="5"/>
        <v>0</v>
      </c>
      <c r="F79" s="64">
        <f t="shared" si="5"/>
        <v>0</v>
      </c>
      <c r="G79" s="367">
        <f t="shared" si="5"/>
        <v>530470</v>
      </c>
      <c r="H79" s="368">
        <f t="shared" si="5"/>
        <v>0</v>
      </c>
      <c r="I79" s="366">
        <f t="shared" si="5"/>
        <v>263044</v>
      </c>
      <c r="J79" s="64">
        <f t="shared" si="5"/>
        <v>1270</v>
      </c>
      <c r="K79" s="64">
        <f t="shared" si="5"/>
        <v>266156</v>
      </c>
      <c r="L79" s="64">
        <f t="shared" si="5"/>
        <v>0</v>
      </c>
      <c r="M79" s="64">
        <f t="shared" si="5"/>
        <v>0</v>
      </c>
      <c r="N79" s="369">
        <f t="shared" si="5"/>
        <v>530470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F39"/>
  <sheetViews>
    <sheetView workbookViewId="0" topLeftCell="A13">
      <selection activeCell="H29" sqref="H29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364</v>
      </c>
    </row>
    <row r="2" spans="1:6" ht="15" customHeight="1">
      <c r="A2" s="6"/>
      <c r="B2" s="6"/>
      <c r="C2" s="10"/>
      <c r="D2" s="554" t="s">
        <v>629</v>
      </c>
      <c r="E2" s="554"/>
      <c r="F2" s="554"/>
    </row>
    <row r="3" spans="1:6" ht="19.5">
      <c r="A3" s="585" t="s">
        <v>365</v>
      </c>
      <c r="B3" s="585"/>
      <c r="C3" s="585"/>
      <c r="D3" s="585"/>
      <c r="E3" s="585"/>
      <c r="F3" s="585"/>
    </row>
    <row r="4" spans="1:6" ht="19.5">
      <c r="A4" s="585" t="s">
        <v>24</v>
      </c>
      <c r="B4" s="585"/>
      <c r="C4" s="585"/>
      <c r="D4" s="585"/>
      <c r="E4" s="585"/>
      <c r="F4" s="585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55" t="s">
        <v>19</v>
      </c>
      <c r="B6" s="553" t="s">
        <v>85</v>
      </c>
      <c r="C6" s="581" t="s">
        <v>34</v>
      </c>
      <c r="D6" s="581" t="s">
        <v>25</v>
      </c>
      <c r="E6" s="581" t="s">
        <v>86</v>
      </c>
      <c r="F6" s="583" t="s">
        <v>26</v>
      </c>
    </row>
    <row r="7" spans="1:6" s="112" customFormat="1" ht="12.75" customHeight="1" thickBot="1">
      <c r="A7" s="556"/>
      <c r="B7" s="580"/>
      <c r="C7" s="582"/>
      <c r="D7" s="582"/>
      <c r="E7" s="582"/>
      <c r="F7" s="584"/>
    </row>
    <row r="8" spans="1:6" s="93" customFormat="1" ht="15" customHeight="1">
      <c r="A8" s="116" t="s">
        <v>250</v>
      </c>
      <c r="B8" s="117"/>
      <c r="C8" s="118"/>
      <c r="D8" s="118"/>
      <c r="E8" s="118">
        <v>15240</v>
      </c>
      <c r="F8" s="119">
        <f>SUM(C8:E8)</f>
        <v>15240</v>
      </c>
    </row>
    <row r="9" spans="1:6" ht="15" customHeight="1">
      <c r="A9" s="92" t="s">
        <v>251</v>
      </c>
      <c r="B9" s="105"/>
      <c r="C9" s="120"/>
      <c r="D9" s="120"/>
      <c r="E9" s="120">
        <v>5334</v>
      </c>
      <c r="F9" s="121">
        <f>SUM(C9:E9)</f>
        <v>5334</v>
      </c>
    </row>
    <row r="10" spans="1:6" ht="15" customHeight="1">
      <c r="A10" s="296" t="s">
        <v>300</v>
      </c>
      <c r="B10" s="105"/>
      <c r="C10" s="120"/>
      <c r="D10" s="120"/>
      <c r="E10" s="120"/>
      <c r="F10" s="121"/>
    </row>
    <row r="11" spans="1:6" ht="15" customHeight="1">
      <c r="A11" s="305" t="s">
        <v>374</v>
      </c>
      <c r="B11" s="105"/>
      <c r="C11" s="120"/>
      <c r="D11" s="120"/>
      <c r="E11" s="120">
        <v>254</v>
      </c>
      <c r="F11" s="121">
        <f aca="true" t="shared" si="0" ref="F11:F37">SUM(C11:E11)</f>
        <v>254</v>
      </c>
    </row>
    <row r="12" spans="1:6" ht="15" customHeight="1">
      <c r="A12" s="236" t="s">
        <v>613</v>
      </c>
      <c r="B12" s="105"/>
      <c r="C12" s="120"/>
      <c r="D12" s="120"/>
      <c r="E12" s="515">
        <v>1054</v>
      </c>
      <c r="F12" s="121">
        <f t="shared" si="0"/>
        <v>1054</v>
      </c>
    </row>
    <row r="13" spans="1:6" ht="15" customHeight="1">
      <c r="A13" s="92" t="s">
        <v>301</v>
      </c>
      <c r="B13" s="105"/>
      <c r="C13" s="120"/>
      <c r="D13" s="120"/>
      <c r="E13" s="120">
        <v>4013</v>
      </c>
      <c r="F13" s="121">
        <f t="shared" si="0"/>
        <v>4013</v>
      </c>
    </row>
    <row r="14" spans="1:6" ht="15" customHeight="1">
      <c r="A14" s="92" t="s">
        <v>254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255</v>
      </c>
      <c r="B15" s="105"/>
      <c r="C15" s="120"/>
      <c r="D15" s="120"/>
      <c r="E15" s="120">
        <v>610</v>
      </c>
      <c r="F15" s="121">
        <f t="shared" si="0"/>
        <v>610</v>
      </c>
    </row>
    <row r="16" spans="1:6" ht="15" customHeight="1">
      <c r="A16" s="92" t="s">
        <v>256</v>
      </c>
      <c r="B16" s="105"/>
      <c r="C16" s="120"/>
      <c r="D16" s="120"/>
      <c r="E16" s="120">
        <v>7139</v>
      </c>
      <c r="F16" s="121">
        <f t="shared" si="0"/>
        <v>7139</v>
      </c>
    </row>
    <row r="17" spans="1:6" ht="15" customHeight="1">
      <c r="A17" s="92" t="s">
        <v>375</v>
      </c>
      <c r="B17" s="105"/>
      <c r="C17" s="120"/>
      <c r="D17" s="120"/>
      <c r="E17" s="120">
        <v>14990</v>
      </c>
      <c r="F17" s="121">
        <f t="shared" si="0"/>
        <v>14990</v>
      </c>
    </row>
    <row r="18" spans="1:6" ht="15" customHeight="1">
      <c r="A18" s="92" t="s">
        <v>258</v>
      </c>
      <c r="B18" s="105"/>
      <c r="C18" s="120"/>
      <c r="D18" s="120"/>
      <c r="E18" s="120"/>
      <c r="F18" s="121">
        <f t="shared" si="0"/>
        <v>0</v>
      </c>
    </row>
    <row r="19" spans="1:6" ht="15" customHeight="1">
      <c r="A19" s="92" t="s">
        <v>302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303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615" t="s">
        <v>637</v>
      </c>
      <c r="B21" s="105"/>
      <c r="C21" s="617">
        <v>1200</v>
      </c>
      <c r="D21" s="617">
        <v>305</v>
      </c>
      <c r="E21" s="617">
        <v>1599</v>
      </c>
      <c r="F21" s="121">
        <f t="shared" si="0"/>
        <v>3104</v>
      </c>
    </row>
    <row r="22" spans="1:6" ht="15" customHeight="1">
      <c r="A22" s="92" t="s">
        <v>304</v>
      </c>
      <c r="B22" s="106"/>
      <c r="C22" s="515"/>
      <c r="D22" s="515"/>
      <c r="E22" s="515">
        <v>0</v>
      </c>
      <c r="F22" s="121">
        <f t="shared" si="0"/>
        <v>0</v>
      </c>
    </row>
    <row r="23" spans="1:6" ht="15" customHeight="1">
      <c r="A23" s="109" t="s">
        <v>305</v>
      </c>
      <c r="B23" s="106">
        <v>2</v>
      </c>
      <c r="C23" s="515">
        <v>1512</v>
      </c>
      <c r="D23" s="515">
        <v>408</v>
      </c>
      <c r="E23" s="515">
        <v>13502</v>
      </c>
      <c r="F23" s="121">
        <f t="shared" si="0"/>
        <v>15422</v>
      </c>
    </row>
    <row r="24" spans="1:6" ht="15" customHeight="1">
      <c r="A24" s="92" t="s">
        <v>17</v>
      </c>
      <c r="B24" s="105"/>
      <c r="C24" s="120"/>
      <c r="D24" s="120"/>
      <c r="E24" s="120">
        <v>31370</v>
      </c>
      <c r="F24" s="121">
        <f t="shared" si="0"/>
        <v>31370</v>
      </c>
    </row>
    <row r="25" spans="1:6" ht="15" customHeight="1">
      <c r="A25" s="92" t="s">
        <v>266</v>
      </c>
      <c r="B25" s="105"/>
      <c r="C25" s="120"/>
      <c r="D25" s="120"/>
      <c r="E25" s="617">
        <v>62421</v>
      </c>
      <c r="F25" s="121">
        <f t="shared" si="0"/>
        <v>62421</v>
      </c>
    </row>
    <row r="26" spans="1:6" ht="15" customHeight="1">
      <c r="A26" s="92" t="s">
        <v>306</v>
      </c>
      <c r="B26" s="105"/>
      <c r="C26" s="120"/>
      <c r="D26" s="120"/>
      <c r="E26" s="120">
        <v>1560</v>
      </c>
      <c r="F26" s="121">
        <f t="shared" si="0"/>
        <v>1560</v>
      </c>
    </row>
    <row r="27" spans="1:6" ht="15" customHeight="1">
      <c r="A27" s="92" t="s">
        <v>269</v>
      </c>
      <c r="B27" s="105"/>
      <c r="C27" s="120"/>
      <c r="D27" s="120"/>
      <c r="E27" s="120">
        <v>2413</v>
      </c>
      <c r="F27" s="121">
        <f t="shared" si="0"/>
        <v>2413</v>
      </c>
    </row>
    <row r="28" spans="1:6" ht="15" customHeight="1">
      <c r="A28" s="92" t="s">
        <v>270</v>
      </c>
      <c r="B28" s="105"/>
      <c r="C28" s="120"/>
      <c r="D28" s="120"/>
      <c r="E28" s="617">
        <v>15572</v>
      </c>
      <c r="F28" s="121">
        <f t="shared" si="0"/>
        <v>15572</v>
      </c>
    </row>
    <row r="29" spans="1:6" ht="15" customHeight="1">
      <c r="A29" s="92" t="s">
        <v>271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272</v>
      </c>
      <c r="B30" s="105"/>
      <c r="C30" s="120"/>
      <c r="D30" s="120"/>
      <c r="E30" s="120">
        <v>1919</v>
      </c>
      <c r="F30" s="121">
        <f t="shared" si="0"/>
        <v>1919</v>
      </c>
    </row>
    <row r="31" spans="1:6" ht="15" customHeight="1">
      <c r="A31" s="92" t="s">
        <v>278</v>
      </c>
      <c r="B31" s="105"/>
      <c r="C31" s="120"/>
      <c r="D31" s="120"/>
      <c r="E31" s="120"/>
      <c r="F31" s="121">
        <f t="shared" si="0"/>
        <v>0</v>
      </c>
    </row>
    <row r="32" spans="1:6" ht="15" customHeight="1">
      <c r="A32" s="92" t="s">
        <v>279</v>
      </c>
      <c r="B32" s="105"/>
      <c r="C32" s="120"/>
      <c r="D32" s="120"/>
      <c r="E32" s="120"/>
      <c r="F32" s="121">
        <f t="shared" si="0"/>
        <v>0</v>
      </c>
    </row>
    <row r="33" spans="1:6" ht="15" customHeight="1">
      <c r="A33" s="92" t="s">
        <v>605</v>
      </c>
      <c r="B33" s="107">
        <v>99</v>
      </c>
      <c r="C33" s="557">
        <v>61057</v>
      </c>
      <c r="D33" s="557">
        <v>8293</v>
      </c>
      <c r="E33" s="557">
        <v>4645</v>
      </c>
      <c r="F33" s="121">
        <f t="shared" si="0"/>
        <v>73995</v>
      </c>
    </row>
    <row r="34" spans="1:6" s="42" customFormat="1" ht="15" customHeight="1">
      <c r="A34" s="109" t="s">
        <v>290</v>
      </c>
      <c r="B34" s="108"/>
      <c r="C34" s="123"/>
      <c r="D34" s="123"/>
      <c r="E34" s="515">
        <v>889</v>
      </c>
      <c r="F34" s="124">
        <f t="shared" si="0"/>
        <v>889</v>
      </c>
    </row>
    <row r="35" spans="1:6" s="42" customFormat="1" ht="15" customHeight="1">
      <c r="A35" s="109" t="s">
        <v>307</v>
      </c>
      <c r="B35" s="108"/>
      <c r="C35" s="378"/>
      <c r="D35" s="123"/>
      <c r="E35" s="515"/>
      <c r="F35" s="124">
        <f t="shared" si="0"/>
        <v>0</v>
      </c>
    </row>
    <row r="36" spans="1:6" ht="15" customHeight="1">
      <c r="A36" s="92" t="s">
        <v>609</v>
      </c>
      <c r="B36" s="105"/>
      <c r="C36" s="120"/>
      <c r="D36" s="120"/>
      <c r="E36" s="515">
        <v>10355</v>
      </c>
      <c r="F36" s="121">
        <f t="shared" si="0"/>
        <v>10355</v>
      </c>
    </row>
    <row r="37" spans="1:6" ht="15" customHeight="1" thickBot="1">
      <c r="A37" s="110"/>
      <c r="B37" s="111"/>
      <c r="C37" s="125"/>
      <c r="D37" s="125"/>
      <c r="E37" s="125"/>
      <c r="F37" s="126">
        <f t="shared" si="0"/>
        <v>0</v>
      </c>
    </row>
    <row r="38" spans="1:6" s="100" customFormat="1" ht="17.25" customHeight="1" thickBot="1">
      <c r="A38" s="99" t="s">
        <v>1</v>
      </c>
      <c r="B38" s="113">
        <f>SUM(B8:B37)</f>
        <v>101</v>
      </c>
      <c r="C38" s="127">
        <f>SUM(C8:C37)</f>
        <v>63769</v>
      </c>
      <c r="D38" s="127">
        <f>SUM(D8:D37)</f>
        <v>9006</v>
      </c>
      <c r="E38" s="127">
        <f>SUM(E8:E37)</f>
        <v>194879</v>
      </c>
      <c r="F38" s="127">
        <f>SUM(F8:F37)</f>
        <v>267654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F38"/>
  <sheetViews>
    <sheetView workbookViewId="0" topLeftCell="A1">
      <selection activeCell="E18" sqref="E18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376</v>
      </c>
    </row>
    <row r="2" spans="1:6" ht="15" customHeight="1">
      <c r="A2" s="6"/>
      <c r="B2" s="6"/>
      <c r="C2" s="10"/>
      <c r="D2" s="554" t="s">
        <v>630</v>
      </c>
      <c r="E2" s="554"/>
      <c r="F2" s="554"/>
    </row>
    <row r="3" spans="1:6" ht="19.5">
      <c r="A3" s="585" t="s">
        <v>370</v>
      </c>
      <c r="B3" s="585"/>
      <c r="C3" s="585"/>
      <c r="D3" s="585"/>
      <c r="E3" s="585"/>
      <c r="F3" s="585"/>
    </row>
    <row r="4" spans="1:6" ht="19.5">
      <c r="A4" s="585" t="s">
        <v>24</v>
      </c>
      <c r="B4" s="585"/>
      <c r="C4" s="585"/>
      <c r="D4" s="585"/>
      <c r="E4" s="585"/>
      <c r="F4" s="585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55" t="s">
        <v>19</v>
      </c>
      <c r="B6" s="553" t="s">
        <v>85</v>
      </c>
      <c r="C6" s="581" t="s">
        <v>34</v>
      </c>
      <c r="D6" s="581" t="s">
        <v>25</v>
      </c>
      <c r="E6" s="581" t="s">
        <v>86</v>
      </c>
      <c r="F6" s="583" t="s">
        <v>26</v>
      </c>
    </row>
    <row r="7" spans="1:6" s="112" customFormat="1" ht="12.75" customHeight="1" thickBot="1">
      <c r="A7" s="556"/>
      <c r="B7" s="580"/>
      <c r="C7" s="582"/>
      <c r="D7" s="582"/>
      <c r="E7" s="582"/>
      <c r="F7" s="584"/>
    </row>
    <row r="8" spans="1:6" s="93" customFormat="1" ht="15" customHeight="1">
      <c r="A8" s="116" t="s">
        <v>250</v>
      </c>
      <c r="B8" s="117"/>
      <c r="C8" s="118"/>
      <c r="D8" s="118"/>
      <c r="E8" s="118"/>
      <c r="F8" s="119">
        <f>SUM(C8:E8)</f>
        <v>0</v>
      </c>
    </row>
    <row r="9" spans="1:6" ht="15" customHeight="1">
      <c r="A9" s="92" t="s">
        <v>251</v>
      </c>
      <c r="B9" s="105"/>
      <c r="C9" s="120"/>
      <c r="D9" s="120"/>
      <c r="E9" s="120"/>
      <c r="F9" s="121">
        <f>SUM(C9:E9)</f>
        <v>0</v>
      </c>
    </row>
    <row r="10" spans="1:6" ht="15" customHeight="1">
      <c r="A10" s="296" t="s">
        <v>300</v>
      </c>
      <c r="B10" s="105"/>
      <c r="C10" s="120"/>
      <c r="D10" s="120"/>
      <c r="E10" s="120"/>
      <c r="F10" s="121"/>
    </row>
    <row r="11" spans="1:6" ht="15" customHeight="1">
      <c r="A11" s="305" t="s">
        <v>314</v>
      </c>
      <c r="B11" s="105"/>
      <c r="C11" s="120"/>
      <c r="D11" s="120"/>
      <c r="E11" s="120"/>
      <c r="F11" s="121">
        <f aca="true" t="shared" si="0" ref="F11:F36">SUM(C11:E11)</f>
        <v>0</v>
      </c>
    </row>
    <row r="12" spans="1:6" ht="15" customHeight="1">
      <c r="A12" s="92" t="s">
        <v>301</v>
      </c>
      <c r="B12" s="105"/>
      <c r="C12" s="120"/>
      <c r="D12" s="120"/>
      <c r="E12" s="370"/>
      <c r="F12" s="121">
        <f t="shared" si="0"/>
        <v>0</v>
      </c>
    </row>
    <row r="13" spans="1:6" ht="15" customHeight="1">
      <c r="A13" s="92" t="s">
        <v>254</v>
      </c>
      <c r="B13" s="105"/>
      <c r="C13" s="120">
        <v>120</v>
      </c>
      <c r="D13" s="120">
        <v>32</v>
      </c>
      <c r="E13" s="120">
        <v>2570</v>
      </c>
      <c r="F13" s="121">
        <f t="shared" si="0"/>
        <v>2722</v>
      </c>
    </row>
    <row r="14" spans="1:6" ht="15" customHeight="1">
      <c r="A14" s="92" t="s">
        <v>255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256</v>
      </c>
      <c r="B15" s="105"/>
      <c r="C15" s="120"/>
      <c r="D15" s="120"/>
      <c r="E15" s="120"/>
      <c r="F15" s="121">
        <f t="shared" si="0"/>
        <v>0</v>
      </c>
    </row>
    <row r="16" spans="1:6" ht="15" customHeight="1">
      <c r="A16" s="92" t="s">
        <v>257</v>
      </c>
      <c r="B16" s="105"/>
      <c r="C16" s="120">
        <v>3326</v>
      </c>
      <c r="D16" s="120">
        <v>817</v>
      </c>
      <c r="E16" s="120">
        <v>480</v>
      </c>
      <c r="F16" s="121">
        <f t="shared" si="0"/>
        <v>4623</v>
      </c>
    </row>
    <row r="17" spans="1:6" ht="15" customHeight="1">
      <c r="A17" s="92" t="s">
        <v>258</v>
      </c>
      <c r="B17" s="106">
        <v>14</v>
      </c>
      <c r="C17" s="515">
        <v>26307</v>
      </c>
      <c r="D17" s="515">
        <v>6813</v>
      </c>
      <c r="E17" s="515">
        <v>666</v>
      </c>
      <c r="F17" s="121">
        <f t="shared" si="0"/>
        <v>33786</v>
      </c>
    </row>
    <row r="18" spans="1:6" ht="15" customHeight="1">
      <c r="A18" s="92" t="s">
        <v>614</v>
      </c>
      <c r="B18" s="106">
        <v>51</v>
      </c>
      <c r="C18" s="515">
        <v>118515</v>
      </c>
      <c r="D18" s="515">
        <v>30710</v>
      </c>
      <c r="E18" s="617">
        <v>67627</v>
      </c>
      <c r="F18" s="121">
        <f t="shared" si="0"/>
        <v>216852</v>
      </c>
    </row>
    <row r="19" spans="1:6" ht="15" customHeight="1">
      <c r="A19" s="92" t="s">
        <v>303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355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92" t="s">
        <v>304</v>
      </c>
      <c r="B21" s="105"/>
      <c r="C21" s="120"/>
      <c r="D21" s="120"/>
      <c r="E21" s="120"/>
      <c r="F21" s="121">
        <f t="shared" si="0"/>
        <v>0</v>
      </c>
    </row>
    <row r="22" spans="1:6" ht="15" customHeight="1">
      <c r="A22" s="109" t="s">
        <v>305</v>
      </c>
      <c r="B22" s="106"/>
      <c r="C22" s="120"/>
      <c r="D22" s="120"/>
      <c r="E22" s="120"/>
      <c r="F22" s="121">
        <f t="shared" si="0"/>
        <v>0</v>
      </c>
    </row>
    <row r="23" spans="1:6" ht="15" customHeight="1">
      <c r="A23" s="92" t="s">
        <v>17</v>
      </c>
      <c r="B23" s="105"/>
      <c r="C23" s="120"/>
      <c r="D23" s="120"/>
      <c r="E23" s="120"/>
      <c r="F23" s="121">
        <f t="shared" si="0"/>
        <v>0</v>
      </c>
    </row>
    <row r="24" spans="1:6" ht="15" customHeight="1">
      <c r="A24" s="92" t="s">
        <v>266</v>
      </c>
      <c r="B24" s="105"/>
      <c r="C24" s="120"/>
      <c r="D24" s="120"/>
      <c r="E24" s="120"/>
      <c r="F24" s="121">
        <f t="shared" si="0"/>
        <v>0</v>
      </c>
    </row>
    <row r="25" spans="1:6" ht="15" customHeight="1">
      <c r="A25" s="92" t="s">
        <v>306</v>
      </c>
      <c r="B25" s="105"/>
      <c r="C25" s="120"/>
      <c r="D25" s="120"/>
      <c r="E25" s="120"/>
      <c r="F25" s="121">
        <f t="shared" si="0"/>
        <v>0</v>
      </c>
    </row>
    <row r="26" spans="1:6" ht="15" customHeight="1">
      <c r="A26" s="92" t="s">
        <v>269</v>
      </c>
      <c r="B26" s="105"/>
      <c r="C26" s="120"/>
      <c r="D26" s="120"/>
      <c r="E26" s="120"/>
      <c r="F26" s="121">
        <f t="shared" si="0"/>
        <v>0</v>
      </c>
    </row>
    <row r="27" spans="1:6" ht="15" customHeight="1">
      <c r="A27" s="92" t="s">
        <v>270</v>
      </c>
      <c r="B27" s="105"/>
      <c r="C27" s="120"/>
      <c r="D27" s="120"/>
      <c r="E27" s="120"/>
      <c r="F27" s="121">
        <f t="shared" si="0"/>
        <v>0</v>
      </c>
    </row>
    <row r="28" spans="1:6" ht="15" customHeight="1">
      <c r="A28" s="92" t="s">
        <v>271</v>
      </c>
      <c r="B28" s="105"/>
      <c r="C28" s="120"/>
      <c r="D28" s="120"/>
      <c r="E28" s="120"/>
      <c r="F28" s="121">
        <f t="shared" si="0"/>
        <v>0</v>
      </c>
    </row>
    <row r="29" spans="1:6" ht="15" customHeight="1">
      <c r="A29" s="92" t="s">
        <v>272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278</v>
      </c>
      <c r="B30" s="105"/>
      <c r="C30" s="120"/>
      <c r="D30" s="120">
        <v>3189</v>
      </c>
      <c r="E30" s="120"/>
      <c r="F30" s="121">
        <f t="shared" si="0"/>
        <v>3189</v>
      </c>
    </row>
    <row r="31" spans="1:6" ht="15" customHeight="1">
      <c r="A31" s="92" t="s">
        <v>279</v>
      </c>
      <c r="B31" s="105"/>
      <c r="C31" s="120"/>
      <c r="D31" s="120">
        <v>744</v>
      </c>
      <c r="E31" s="120"/>
      <c r="F31" s="121">
        <f t="shared" si="0"/>
        <v>744</v>
      </c>
    </row>
    <row r="32" spans="1:6" ht="15" customHeight="1">
      <c r="A32" s="92" t="s">
        <v>289</v>
      </c>
      <c r="B32" s="107"/>
      <c r="C32" s="122"/>
      <c r="D32" s="122"/>
      <c r="E32" s="122"/>
      <c r="F32" s="121">
        <f t="shared" si="0"/>
        <v>0</v>
      </c>
    </row>
    <row r="33" spans="1:6" s="42" customFormat="1" ht="15" customHeight="1">
      <c r="A33" s="109" t="s">
        <v>610</v>
      </c>
      <c r="B33" s="108"/>
      <c r="C33" s="515">
        <v>540</v>
      </c>
      <c r="D33" s="515">
        <v>146</v>
      </c>
      <c r="E33" s="515">
        <v>442</v>
      </c>
      <c r="F33" s="124">
        <f t="shared" si="0"/>
        <v>1128</v>
      </c>
    </row>
    <row r="34" spans="1:6" s="42" customFormat="1" ht="15" customHeight="1">
      <c r="A34" s="109" t="s">
        <v>307</v>
      </c>
      <c r="B34" s="108"/>
      <c r="C34" s="515">
        <v>0</v>
      </c>
      <c r="D34" s="515">
        <v>0</v>
      </c>
      <c r="E34" s="515">
        <v>0</v>
      </c>
      <c r="F34" s="124">
        <f t="shared" si="0"/>
        <v>0</v>
      </c>
    </row>
    <row r="35" spans="1:6" ht="15" customHeight="1">
      <c r="A35" s="92"/>
      <c r="B35" s="105"/>
      <c r="C35" s="120"/>
      <c r="D35" s="120"/>
      <c r="E35" s="120"/>
      <c r="F35" s="121">
        <f t="shared" si="0"/>
        <v>0</v>
      </c>
    </row>
    <row r="36" spans="1:6" ht="15" customHeight="1" thickBot="1">
      <c r="A36" s="110"/>
      <c r="B36" s="111"/>
      <c r="C36" s="125"/>
      <c r="D36" s="125"/>
      <c r="E36" s="125"/>
      <c r="F36" s="126">
        <f t="shared" si="0"/>
        <v>0</v>
      </c>
    </row>
    <row r="37" spans="1:6" s="100" customFormat="1" ht="17.25" customHeight="1" thickBot="1">
      <c r="A37" s="99" t="s">
        <v>1</v>
      </c>
      <c r="B37" s="113">
        <f>SUM(B8:B36)</f>
        <v>65</v>
      </c>
      <c r="C37" s="127">
        <f>SUM(C8:C36)</f>
        <v>148808</v>
      </c>
      <c r="D37" s="127">
        <f>SUM(D8:D36)</f>
        <v>42451</v>
      </c>
      <c r="E37" s="127">
        <f>SUM(E8:E36)</f>
        <v>71785</v>
      </c>
      <c r="F37" s="127">
        <f>SUM(F8:F36)</f>
        <v>263044</v>
      </c>
    </row>
    <row r="38" spans="1:5" ht="15.75">
      <c r="A38" s="6"/>
      <c r="B38" s="6"/>
      <c r="C38" s="10"/>
      <c r="D38" s="10"/>
      <c r="E38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0"/>
  <dimension ref="A1:F93"/>
  <sheetViews>
    <sheetView workbookViewId="0" topLeftCell="A1">
      <selection activeCell="H70" sqref="H70"/>
    </sheetView>
  </sheetViews>
  <sheetFormatPr defaultColWidth="9.140625" defaultRowHeight="12.75"/>
  <cols>
    <col min="1" max="1" width="4.421875" style="208" customWidth="1"/>
    <col min="2" max="2" width="5.8515625" style="208" customWidth="1"/>
    <col min="3" max="3" width="54.8515625" style="208" customWidth="1"/>
    <col min="4" max="4" width="14.140625" style="208" customWidth="1"/>
    <col min="5" max="5" width="14.57421875" style="208" customWidth="1"/>
    <col min="6" max="16384" width="10.28125" style="208" customWidth="1"/>
  </cols>
  <sheetData>
    <row r="1" spans="3:5" s="202" customFormat="1" ht="27.75" customHeight="1">
      <c r="C1" s="602" t="s">
        <v>631</v>
      </c>
      <c r="D1" s="603"/>
      <c r="E1" s="603"/>
    </row>
    <row r="2" spans="1:5" s="204" customFormat="1" ht="46.5" customHeight="1">
      <c r="A2" s="604" t="s">
        <v>127</v>
      </c>
      <c r="B2" s="605"/>
      <c r="C2" s="605"/>
      <c r="D2" s="605"/>
      <c r="E2" s="605"/>
    </row>
    <row r="3" s="202" customFormat="1" ht="36" customHeight="1" thickBot="1">
      <c r="E3" s="203" t="s">
        <v>128</v>
      </c>
    </row>
    <row r="4" spans="1:6" s="205" customFormat="1" ht="12.75" customHeight="1">
      <c r="A4" s="606" t="s">
        <v>129</v>
      </c>
      <c r="B4" s="597" t="s">
        <v>130</v>
      </c>
      <c r="C4" s="597"/>
      <c r="D4" s="591" t="s">
        <v>368</v>
      </c>
      <c r="E4" s="592"/>
      <c r="F4" s="516"/>
    </row>
    <row r="5" spans="1:5" s="205" customFormat="1" ht="12.75">
      <c r="A5" s="607"/>
      <c r="B5" s="608"/>
      <c r="C5" s="608"/>
      <c r="D5" s="593"/>
      <c r="E5" s="594"/>
    </row>
    <row r="6" spans="1:5" ht="15" customHeight="1">
      <c r="A6" s="206" t="s">
        <v>131</v>
      </c>
      <c r="B6" s="207" t="s">
        <v>132</v>
      </c>
      <c r="C6" s="207"/>
      <c r="D6" s="249"/>
      <c r="E6" s="254"/>
    </row>
    <row r="7" spans="1:5" ht="15" customHeight="1">
      <c r="A7" s="209" t="s">
        <v>133</v>
      </c>
      <c r="B7" s="210"/>
      <c r="C7" s="211" t="s">
        <v>134</v>
      </c>
      <c r="D7" s="210"/>
      <c r="E7" s="254"/>
    </row>
    <row r="8" spans="1:5" ht="15" customHeight="1">
      <c r="A8" s="209" t="s">
        <v>135</v>
      </c>
      <c r="B8" s="210"/>
      <c r="C8" s="211" t="s">
        <v>136</v>
      </c>
      <c r="D8" s="210"/>
      <c r="E8" s="255"/>
    </row>
    <row r="9" spans="1:5" ht="15" customHeight="1">
      <c r="A9" s="209" t="s">
        <v>137</v>
      </c>
      <c r="B9" s="210"/>
      <c r="C9" s="211" t="s">
        <v>138</v>
      </c>
      <c r="D9" s="210"/>
      <c r="E9" s="256"/>
    </row>
    <row r="10" spans="1:5" ht="15" customHeight="1">
      <c r="A10" s="212" t="s">
        <v>139</v>
      </c>
      <c r="B10" s="213"/>
      <c r="C10" s="214" t="s">
        <v>140</v>
      </c>
      <c r="D10" s="213"/>
      <c r="E10" s="257"/>
    </row>
    <row r="11" spans="1:5" ht="15" customHeight="1">
      <c r="A11" s="215" t="s">
        <v>141</v>
      </c>
      <c r="B11" s="213"/>
      <c r="C11" s="214" t="s">
        <v>142</v>
      </c>
      <c r="D11" s="213"/>
      <c r="E11" s="258"/>
    </row>
    <row r="12" spans="1:5" ht="15" customHeight="1">
      <c r="A12" s="216"/>
      <c r="B12" s="217"/>
      <c r="C12" s="218" t="s">
        <v>143</v>
      </c>
      <c r="D12" s="217"/>
      <c r="E12" s="259"/>
    </row>
    <row r="13" spans="1:5" ht="15" customHeight="1">
      <c r="A13" s="215" t="s">
        <v>144</v>
      </c>
      <c r="B13" s="213"/>
      <c r="C13" s="214" t="s">
        <v>145</v>
      </c>
      <c r="D13" s="213"/>
      <c r="E13" s="258"/>
    </row>
    <row r="14" spans="1:5" ht="15" customHeight="1">
      <c r="A14" s="209" t="s">
        <v>146</v>
      </c>
      <c r="B14" s="210"/>
      <c r="C14" s="211" t="s">
        <v>147</v>
      </c>
      <c r="D14" s="210"/>
      <c r="E14" s="254"/>
    </row>
    <row r="15" spans="1:5" ht="15" customHeight="1">
      <c r="A15" s="219" t="s">
        <v>148</v>
      </c>
      <c r="B15" s="220" t="s">
        <v>149</v>
      </c>
      <c r="C15" s="221"/>
      <c r="D15" s="220"/>
      <c r="E15" s="258"/>
    </row>
    <row r="16" spans="1:5" ht="15" customHeight="1">
      <c r="A16" s="219"/>
      <c r="B16" s="220" t="s">
        <v>150</v>
      </c>
      <c r="C16" s="221"/>
      <c r="D16" s="220"/>
      <c r="E16" s="258"/>
    </row>
    <row r="17" spans="1:5" ht="15" customHeight="1">
      <c r="A17" s="206" t="s">
        <v>151</v>
      </c>
      <c r="B17" s="207" t="s">
        <v>152</v>
      </c>
      <c r="C17" s="207"/>
      <c r="D17" s="249"/>
      <c r="E17" s="254"/>
    </row>
    <row r="18" spans="1:5" ht="15" customHeight="1">
      <c r="A18" s="206" t="s">
        <v>153</v>
      </c>
      <c r="B18" s="207" t="s">
        <v>154</v>
      </c>
      <c r="C18" s="207"/>
      <c r="D18" s="249"/>
      <c r="E18" s="517">
        <v>42533</v>
      </c>
    </row>
    <row r="19" spans="1:5" ht="15" customHeight="1">
      <c r="A19" s="209" t="s">
        <v>155</v>
      </c>
      <c r="B19" s="210" t="s">
        <v>156</v>
      </c>
      <c r="C19" s="211" t="s">
        <v>157</v>
      </c>
      <c r="D19" s="210"/>
      <c r="E19" s="254"/>
    </row>
    <row r="20" spans="1:5" ht="15" customHeight="1">
      <c r="A20" s="206" t="s">
        <v>158</v>
      </c>
      <c r="B20" s="207" t="s">
        <v>159</v>
      </c>
      <c r="C20" s="207"/>
      <c r="D20" s="249"/>
      <c r="E20" s="254"/>
    </row>
    <row r="21" spans="1:5" ht="15" customHeight="1">
      <c r="A21" s="206" t="s">
        <v>160</v>
      </c>
      <c r="B21" s="207" t="s">
        <v>386</v>
      </c>
      <c r="C21" s="207"/>
      <c r="D21" s="249"/>
      <c r="E21" s="254"/>
    </row>
    <row r="22" spans="1:5" ht="15" customHeight="1">
      <c r="A22" s="206" t="s">
        <v>161</v>
      </c>
      <c r="B22" s="207" t="s">
        <v>162</v>
      </c>
      <c r="C22" s="207"/>
      <c r="D22" s="249"/>
      <c r="E22" s="335">
        <v>49494</v>
      </c>
    </row>
    <row r="23" spans="1:5" ht="15" customHeight="1">
      <c r="A23" s="209" t="s">
        <v>163</v>
      </c>
      <c r="B23" s="210" t="s">
        <v>156</v>
      </c>
      <c r="C23" s="211" t="s">
        <v>164</v>
      </c>
      <c r="D23" s="210"/>
      <c r="E23" s="254"/>
    </row>
    <row r="24" spans="1:5" ht="15" customHeight="1">
      <c r="A24" s="206" t="s">
        <v>165</v>
      </c>
      <c r="B24" s="207" t="s">
        <v>166</v>
      </c>
      <c r="C24" s="207"/>
      <c r="D24" s="249"/>
      <c r="E24" s="254"/>
    </row>
    <row r="25" spans="1:5" ht="15" customHeight="1">
      <c r="A25" s="206" t="s">
        <v>167</v>
      </c>
      <c r="B25" s="207" t="s">
        <v>168</v>
      </c>
      <c r="C25" s="207"/>
      <c r="D25" s="249"/>
      <c r="E25" s="335">
        <v>16900</v>
      </c>
    </row>
    <row r="26" spans="1:5" ht="15" customHeight="1">
      <c r="A26" s="215" t="s">
        <v>169</v>
      </c>
      <c r="B26" s="213" t="s">
        <v>156</v>
      </c>
      <c r="C26" s="214" t="s">
        <v>308</v>
      </c>
      <c r="D26" s="213"/>
      <c r="E26" s="258"/>
    </row>
    <row r="27" spans="1:5" ht="15" customHeight="1">
      <c r="A27" s="209" t="s">
        <v>170</v>
      </c>
      <c r="B27" s="210"/>
      <c r="C27" s="211" t="s">
        <v>171</v>
      </c>
      <c r="D27" s="210"/>
      <c r="E27" s="254"/>
    </row>
    <row r="28" spans="1:5" ht="15" customHeight="1">
      <c r="A28" s="206" t="s">
        <v>172</v>
      </c>
      <c r="B28" s="207" t="s">
        <v>173</v>
      </c>
      <c r="C28" s="207"/>
      <c r="D28" s="249"/>
      <c r="E28" s="254"/>
    </row>
    <row r="29" spans="1:5" ht="15" customHeight="1">
      <c r="A29" s="206" t="s">
        <v>174</v>
      </c>
      <c r="B29" s="207" t="s">
        <v>622</v>
      </c>
      <c r="C29" s="207"/>
      <c r="D29" s="249"/>
      <c r="E29" s="335">
        <v>12013</v>
      </c>
    </row>
    <row r="30" spans="1:5" ht="15" customHeight="1">
      <c r="A30" s="219" t="s">
        <v>175</v>
      </c>
      <c r="B30" s="220" t="s">
        <v>176</v>
      </c>
      <c r="C30" s="221"/>
      <c r="D30" s="220"/>
      <c r="E30" s="258"/>
    </row>
    <row r="31" spans="1:5" ht="15" customHeight="1">
      <c r="A31" s="222"/>
      <c r="B31" s="223" t="s">
        <v>177</v>
      </c>
      <c r="C31" s="224"/>
      <c r="D31" s="223"/>
      <c r="E31" s="259"/>
    </row>
    <row r="32" spans="1:5" ht="15" customHeight="1">
      <c r="A32" s="206" t="s">
        <v>178</v>
      </c>
      <c r="B32" s="207" t="s">
        <v>179</v>
      </c>
      <c r="C32" s="207"/>
      <c r="D32" s="249"/>
      <c r="E32" s="335"/>
    </row>
    <row r="33" spans="1:5" ht="15" customHeight="1">
      <c r="A33" s="219" t="s">
        <v>180</v>
      </c>
      <c r="B33" s="220" t="s">
        <v>181</v>
      </c>
      <c r="C33" s="221"/>
      <c r="D33" s="220"/>
      <c r="E33" s="258"/>
    </row>
    <row r="34" spans="1:5" ht="15" customHeight="1">
      <c r="A34" s="222"/>
      <c r="B34" s="223" t="s">
        <v>182</v>
      </c>
      <c r="C34" s="224"/>
      <c r="D34" s="223"/>
      <c r="E34" s="259"/>
    </row>
    <row r="35" spans="1:5" ht="15" customHeight="1">
      <c r="A35" s="219" t="s">
        <v>183</v>
      </c>
      <c r="B35" s="220" t="s">
        <v>184</v>
      </c>
      <c r="C35" s="221"/>
      <c r="D35" s="220"/>
      <c r="E35" s="260">
        <f>SUM(E6,E15:E18,E20:E22,E24:E25,E28:E29,E30:E33)</f>
        <v>120940</v>
      </c>
    </row>
    <row r="36" spans="1:5" ht="15" customHeight="1">
      <c r="A36" s="222"/>
      <c r="B36" s="223" t="s">
        <v>185</v>
      </c>
      <c r="C36" s="224"/>
      <c r="D36" s="223"/>
      <c r="E36" s="259"/>
    </row>
    <row r="37" spans="1:5" ht="15" customHeight="1">
      <c r="A37" s="209" t="s">
        <v>186</v>
      </c>
      <c r="B37" s="210" t="s">
        <v>156</v>
      </c>
      <c r="C37" s="211" t="s">
        <v>187</v>
      </c>
      <c r="D37" s="210"/>
      <c r="E37" s="256">
        <f>E35-E60</f>
        <v>-9159</v>
      </c>
    </row>
    <row r="38" spans="1:5" ht="15" customHeight="1" thickBot="1">
      <c r="A38" s="225"/>
      <c r="B38" s="226" t="s">
        <v>188</v>
      </c>
      <c r="C38" s="226"/>
      <c r="D38" s="250"/>
      <c r="E38" s="261"/>
    </row>
    <row r="39" spans="1:5" ht="195.75" customHeight="1">
      <c r="A39" s="227"/>
      <c r="B39" s="228"/>
      <c r="C39" s="228"/>
      <c r="D39" s="228"/>
      <c r="E39" s="228"/>
    </row>
    <row r="40" s="230" customFormat="1" ht="57" customHeight="1" thickBot="1">
      <c r="A40" s="229"/>
    </row>
    <row r="41" spans="1:5" s="230" customFormat="1" ht="12">
      <c r="A41" s="606" t="s">
        <v>129</v>
      </c>
      <c r="B41" s="597" t="s">
        <v>189</v>
      </c>
      <c r="C41" s="597"/>
      <c r="D41" s="591" t="s">
        <v>368</v>
      </c>
      <c r="E41" s="592"/>
    </row>
    <row r="42" spans="1:5" s="230" customFormat="1" ht="12.75" thickBot="1">
      <c r="A42" s="609"/>
      <c r="B42" s="598"/>
      <c r="C42" s="598"/>
      <c r="D42" s="595"/>
      <c r="E42" s="596"/>
    </row>
    <row r="43" spans="1:5" ht="15" customHeight="1">
      <c r="A43" s="243" t="s">
        <v>215</v>
      </c>
      <c r="B43" s="231" t="s">
        <v>204</v>
      </c>
      <c r="C43" s="231"/>
      <c r="D43" s="251"/>
      <c r="E43" s="546">
        <v>188</v>
      </c>
    </row>
    <row r="44" spans="1:5" ht="15" customHeight="1">
      <c r="A44" s="209" t="s">
        <v>216</v>
      </c>
      <c r="B44" s="232" t="s">
        <v>156</v>
      </c>
      <c r="C44" s="232" t="s">
        <v>190</v>
      </c>
      <c r="D44" s="210"/>
      <c r="E44" s="262"/>
    </row>
    <row r="45" spans="1:5" ht="15" customHeight="1">
      <c r="A45" s="209" t="s">
        <v>217</v>
      </c>
      <c r="B45" s="232"/>
      <c r="C45" s="232" t="s">
        <v>191</v>
      </c>
      <c r="D45" s="210"/>
      <c r="E45" s="262"/>
    </row>
    <row r="46" spans="1:5" ht="15" customHeight="1">
      <c r="A46" s="206" t="s">
        <v>218</v>
      </c>
      <c r="B46" s="207" t="s">
        <v>205</v>
      </c>
      <c r="C46" s="207"/>
      <c r="D46" s="249"/>
      <c r="E46" s="517">
        <v>39489</v>
      </c>
    </row>
    <row r="47" spans="1:5" ht="15" customHeight="1">
      <c r="A47" s="209" t="s">
        <v>219</v>
      </c>
      <c r="B47" s="232" t="s">
        <v>156</v>
      </c>
      <c r="C47" s="232" t="s">
        <v>192</v>
      </c>
      <c r="D47" s="210"/>
      <c r="E47" s="335">
        <v>10000</v>
      </c>
    </row>
    <row r="48" spans="1:5" ht="15" customHeight="1">
      <c r="A48" s="209" t="s">
        <v>220</v>
      </c>
      <c r="B48" s="232"/>
      <c r="C48" s="232" t="s">
        <v>193</v>
      </c>
      <c r="D48" s="210"/>
      <c r="E48" s="335"/>
    </row>
    <row r="49" spans="1:5" ht="15" customHeight="1">
      <c r="A49" s="206" t="s">
        <v>221</v>
      </c>
      <c r="B49" s="207" t="s">
        <v>625</v>
      </c>
      <c r="C49" s="207"/>
      <c r="D49" s="249"/>
      <c r="E49" s="517">
        <v>2000</v>
      </c>
    </row>
    <row r="50" spans="1:5" ht="15" customHeight="1">
      <c r="A50" s="206" t="s">
        <v>222</v>
      </c>
      <c r="B50" s="207" t="s">
        <v>194</v>
      </c>
      <c r="C50" s="207"/>
      <c r="D50" s="249"/>
      <c r="E50" s="335">
        <v>10024</v>
      </c>
    </row>
    <row r="51" spans="1:5" ht="15" customHeight="1">
      <c r="A51" s="209" t="s">
        <v>223</v>
      </c>
      <c r="B51" s="232" t="s">
        <v>156</v>
      </c>
      <c r="C51" s="232" t="s">
        <v>195</v>
      </c>
      <c r="D51" s="210"/>
      <c r="E51" s="335"/>
    </row>
    <row r="52" spans="1:5" ht="15" customHeight="1">
      <c r="A52" s="209" t="s">
        <v>224</v>
      </c>
      <c r="B52" s="232"/>
      <c r="C52" s="232" t="s">
        <v>196</v>
      </c>
      <c r="D52" s="210"/>
      <c r="E52" s="335"/>
    </row>
    <row r="53" spans="1:5" ht="15" customHeight="1">
      <c r="A53" s="206" t="s">
        <v>225</v>
      </c>
      <c r="B53" s="207" t="s">
        <v>206</v>
      </c>
      <c r="C53" s="207"/>
      <c r="D53" s="249"/>
      <c r="E53" s="335">
        <v>63068</v>
      </c>
    </row>
    <row r="54" spans="1:5" ht="15" customHeight="1">
      <c r="A54" s="206" t="s">
        <v>226</v>
      </c>
      <c r="B54" s="207" t="s">
        <v>207</v>
      </c>
      <c r="C54" s="207"/>
      <c r="D54" s="249"/>
      <c r="E54" s="335">
        <v>12508</v>
      </c>
    </row>
    <row r="55" spans="1:5" ht="15" customHeight="1">
      <c r="A55" s="206" t="s">
        <v>227</v>
      </c>
      <c r="B55" s="207" t="s">
        <v>623</v>
      </c>
      <c r="C55" s="207"/>
      <c r="D55" s="249"/>
      <c r="E55" s="517"/>
    </row>
    <row r="56" spans="1:5" ht="15" customHeight="1">
      <c r="A56" s="209" t="s">
        <v>228</v>
      </c>
      <c r="B56" s="232" t="s">
        <v>197</v>
      </c>
      <c r="C56" s="232"/>
      <c r="D56" s="210"/>
      <c r="E56" s="335"/>
    </row>
    <row r="57" spans="1:5" ht="15" customHeight="1">
      <c r="A57" s="209" t="s">
        <v>229</v>
      </c>
      <c r="B57" s="232" t="s">
        <v>198</v>
      </c>
      <c r="C57" s="232"/>
      <c r="D57" s="210"/>
      <c r="E57" s="335"/>
    </row>
    <row r="58" spans="1:5" ht="15" customHeight="1">
      <c r="A58" s="206" t="s">
        <v>230</v>
      </c>
      <c r="B58" s="235" t="s">
        <v>199</v>
      </c>
      <c r="C58" s="232"/>
      <c r="D58" s="210"/>
      <c r="E58" s="335">
        <v>2822</v>
      </c>
    </row>
    <row r="59" spans="1:5" ht="15" customHeight="1">
      <c r="A59" s="209" t="s">
        <v>231</v>
      </c>
      <c r="B59" s="232" t="s">
        <v>200</v>
      </c>
      <c r="C59" s="232"/>
      <c r="D59" s="210"/>
      <c r="E59" s="254"/>
    </row>
    <row r="60" spans="1:5" ht="15" customHeight="1">
      <c r="A60" s="206" t="s">
        <v>232</v>
      </c>
      <c r="B60" s="207" t="s">
        <v>201</v>
      </c>
      <c r="C60" s="207"/>
      <c r="D60" s="249"/>
      <c r="E60" s="262">
        <f>SUM(E58:E59,E46,E50,E53:E55,E43,E49)</f>
        <v>130099</v>
      </c>
    </row>
    <row r="61" spans="1:5" ht="15" customHeight="1">
      <c r="A61" s="222"/>
      <c r="B61" s="207" t="s">
        <v>202</v>
      </c>
      <c r="C61" s="207"/>
      <c r="D61" s="249"/>
      <c r="E61" s="254"/>
    </row>
    <row r="62" spans="1:5" ht="15" customHeight="1" thickBot="1">
      <c r="A62" s="225" t="s">
        <v>233</v>
      </c>
      <c r="B62" s="226" t="s">
        <v>203</v>
      </c>
      <c r="C62" s="226"/>
      <c r="D62" s="250"/>
      <c r="E62" s="263"/>
    </row>
    <row r="63" ht="15" customHeight="1"/>
    <row r="64" spans="1:5" ht="24" customHeight="1">
      <c r="A64" s="586" t="s">
        <v>234</v>
      </c>
      <c r="B64" s="586"/>
      <c r="C64" s="586"/>
      <c r="D64" s="586"/>
      <c r="E64" s="586"/>
    </row>
    <row r="65" spans="1:5" ht="21.75" customHeight="1">
      <c r="A65" s="599" t="s">
        <v>235</v>
      </c>
      <c r="B65" s="599"/>
      <c r="C65" s="599"/>
      <c r="D65" s="599"/>
      <c r="E65" s="599"/>
    </row>
    <row r="66" spans="1:5" ht="14.25" customHeight="1" thickBot="1">
      <c r="A66" s="244"/>
      <c r="B66" s="244"/>
      <c r="C66" s="244"/>
      <c r="D66" s="244"/>
      <c r="E66" s="244"/>
    </row>
    <row r="67" spans="1:5" ht="15" customHeight="1">
      <c r="A67" s="297" t="s">
        <v>309</v>
      </c>
      <c r="B67" s="600" t="s">
        <v>381</v>
      </c>
      <c r="C67" s="601"/>
      <c r="D67" s="252"/>
      <c r="E67" s="276">
        <v>1524</v>
      </c>
    </row>
    <row r="68" spans="1:5" ht="15" customHeight="1">
      <c r="A68" s="298" t="s">
        <v>310</v>
      </c>
      <c r="B68" s="589" t="s">
        <v>382</v>
      </c>
      <c r="C68" s="590"/>
      <c r="D68" s="210"/>
      <c r="E68" s="277">
        <v>6795</v>
      </c>
    </row>
    <row r="69" spans="1:5" ht="15" customHeight="1">
      <c r="A69" s="298" t="s">
        <v>311</v>
      </c>
      <c r="B69" s="589" t="s">
        <v>336</v>
      </c>
      <c r="C69" s="590"/>
      <c r="D69" s="210"/>
      <c r="E69" s="277">
        <v>1270</v>
      </c>
    </row>
    <row r="70" spans="1:5" ht="15" customHeight="1">
      <c r="A70" s="298" t="s">
        <v>312</v>
      </c>
      <c r="B70" s="589" t="s">
        <v>384</v>
      </c>
      <c r="C70" s="590"/>
      <c r="D70" s="210"/>
      <c r="E70" s="277">
        <v>4445</v>
      </c>
    </row>
    <row r="71" spans="1:5" ht="15" customHeight="1">
      <c r="A71" s="298" t="s">
        <v>313</v>
      </c>
      <c r="B71" s="342"/>
      <c r="C71" s="343"/>
      <c r="D71" s="339"/>
      <c r="E71" s="277"/>
    </row>
    <row r="72" spans="1:5" ht="15" customHeight="1">
      <c r="A72" s="298" t="s">
        <v>349</v>
      </c>
      <c r="B72" s="589" t="s">
        <v>337</v>
      </c>
      <c r="C72" s="590"/>
      <c r="D72" s="210"/>
      <c r="E72" s="277">
        <v>10000</v>
      </c>
    </row>
    <row r="73" spans="1:5" ht="15" customHeight="1">
      <c r="A73" s="351" t="s">
        <v>353</v>
      </c>
      <c r="B73" s="342" t="s">
        <v>383</v>
      </c>
      <c r="C73" s="343"/>
      <c r="D73" s="210"/>
      <c r="E73" s="612">
        <v>4570</v>
      </c>
    </row>
    <row r="74" spans="1:5" ht="15" customHeight="1" thickBot="1">
      <c r="A74" s="351" t="s">
        <v>356</v>
      </c>
      <c r="B74" s="352" t="s">
        <v>354</v>
      </c>
      <c r="C74" s="353"/>
      <c r="D74" s="354"/>
      <c r="E74" s="355">
        <v>10885</v>
      </c>
    </row>
    <row r="75" spans="1:5" ht="13.5" thickBot="1">
      <c r="A75" s="247"/>
      <c r="B75" s="248" t="s">
        <v>236</v>
      </c>
      <c r="C75" s="248"/>
      <c r="D75" s="253"/>
      <c r="E75" s="264">
        <f>SUM(E67:E74)</f>
        <v>39489</v>
      </c>
    </row>
    <row r="77" spans="1:5" ht="15.75">
      <c r="A77" s="586" t="s">
        <v>237</v>
      </c>
      <c r="B77" s="586"/>
      <c r="C77" s="586"/>
      <c r="D77" s="586"/>
      <c r="E77" s="586"/>
    </row>
    <row r="78" ht="13.5" thickBot="1">
      <c r="E78" s="245"/>
    </row>
    <row r="79" spans="1:5" ht="12.75">
      <c r="A79" s="246"/>
      <c r="B79" s="231" t="s">
        <v>240</v>
      </c>
      <c r="C79" s="265"/>
      <c r="D79" s="265" t="s">
        <v>238</v>
      </c>
      <c r="E79" s="266" t="s">
        <v>239</v>
      </c>
    </row>
    <row r="80" spans="1:5" ht="12.75">
      <c r="A80" s="298" t="s">
        <v>309</v>
      </c>
      <c r="B80" s="589"/>
      <c r="C80" s="590"/>
      <c r="D80" s="267"/>
      <c r="E80" s="234"/>
    </row>
    <row r="81" spans="1:5" ht="12.75">
      <c r="A81" s="298" t="s">
        <v>310</v>
      </c>
      <c r="B81" s="352" t="s">
        <v>354</v>
      </c>
      <c r="C81" s="353"/>
      <c r="D81" s="267">
        <v>9465</v>
      </c>
      <c r="E81" s="234">
        <v>10885</v>
      </c>
    </row>
    <row r="82" spans="1:5" ht="12.75">
      <c r="A82" s="298" t="s">
        <v>311</v>
      </c>
      <c r="B82" s="589" t="s">
        <v>385</v>
      </c>
      <c r="C82" s="590"/>
      <c r="D82" s="267">
        <v>4126</v>
      </c>
      <c r="E82" s="234"/>
    </row>
    <row r="83" spans="1:5" ht="12.75">
      <c r="A83" s="341" t="s">
        <v>312</v>
      </c>
      <c r="B83" s="352" t="s">
        <v>626</v>
      </c>
      <c r="C83" s="353"/>
      <c r="D83" s="613">
        <v>500</v>
      </c>
      <c r="E83" s="614">
        <v>500</v>
      </c>
    </row>
    <row r="84" spans="1:5" ht="13.5" thickBot="1">
      <c r="A84" s="233"/>
      <c r="B84" s="268" t="s">
        <v>236</v>
      </c>
      <c r="C84" s="268"/>
      <c r="D84" s="269">
        <f>SUM(D81:D83)</f>
        <v>14091</v>
      </c>
      <c r="E84" s="270">
        <f>SUM(E80:E83)</f>
        <v>11385</v>
      </c>
    </row>
    <row r="86" spans="1:5" ht="16.5" thickBot="1">
      <c r="A86" s="586" t="s">
        <v>338</v>
      </c>
      <c r="B86" s="586"/>
      <c r="C86" s="586"/>
      <c r="D86" s="586"/>
      <c r="E86" s="586"/>
    </row>
    <row r="87" spans="1:5" ht="12.75">
      <c r="A87" s="246"/>
      <c r="B87" s="231" t="s">
        <v>240</v>
      </c>
      <c r="C87" s="265"/>
      <c r="D87" s="265" t="s">
        <v>238</v>
      </c>
      <c r="E87" s="266" t="s">
        <v>239</v>
      </c>
    </row>
    <row r="88" spans="1:5" ht="12.75">
      <c r="A88" s="298" t="s">
        <v>309</v>
      </c>
      <c r="B88" s="587" t="s">
        <v>615</v>
      </c>
      <c r="C88" s="588"/>
      <c r="D88" s="518"/>
      <c r="E88" s="547">
        <v>188</v>
      </c>
    </row>
    <row r="89" spans="1:5" ht="12.75">
      <c r="A89" s="298" t="s">
        <v>310</v>
      </c>
      <c r="B89" s="589"/>
      <c r="C89" s="590"/>
      <c r="D89" s="267"/>
      <c r="E89" s="234"/>
    </row>
    <row r="90" spans="1:5" ht="12.75">
      <c r="A90" s="298" t="s">
        <v>311</v>
      </c>
      <c r="B90" s="589"/>
      <c r="C90" s="590"/>
      <c r="D90" s="267"/>
      <c r="E90" s="234"/>
    </row>
    <row r="91" spans="1:5" ht="12.75">
      <c r="A91" s="298" t="s">
        <v>312</v>
      </c>
      <c r="B91" s="379"/>
      <c r="C91" s="380"/>
      <c r="D91" s="381"/>
      <c r="E91" s="382"/>
    </row>
    <row r="92" spans="1:5" ht="12.75">
      <c r="A92" s="298" t="s">
        <v>313</v>
      </c>
      <c r="B92" s="589"/>
      <c r="C92" s="590"/>
      <c r="D92" s="340"/>
      <c r="E92" s="234"/>
    </row>
    <row r="93" spans="1:5" ht="13.5" thickBot="1">
      <c r="A93" s="233"/>
      <c r="B93" s="268" t="s">
        <v>236</v>
      </c>
      <c r="C93" s="268"/>
      <c r="D93" s="269">
        <f>SUM(D88:D92)</f>
        <v>0</v>
      </c>
      <c r="E93" s="269">
        <f>SUM(E88:E92)</f>
        <v>188</v>
      </c>
    </row>
  </sheetData>
  <mergeCells count="23">
    <mergeCell ref="C1:E1"/>
    <mergeCell ref="B68:C68"/>
    <mergeCell ref="B80:C80"/>
    <mergeCell ref="A2:E2"/>
    <mergeCell ref="A4:A5"/>
    <mergeCell ref="B4:C5"/>
    <mergeCell ref="A41:A42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A86:E86"/>
    <mergeCell ref="B88:C88"/>
    <mergeCell ref="B70:C70"/>
    <mergeCell ref="D4:E5"/>
    <mergeCell ref="D41:E42"/>
    <mergeCell ref="B69:C6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D84"/>
  <sheetViews>
    <sheetView workbookViewId="0" topLeftCell="A40">
      <selection activeCell="E47" sqref="E47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0" t="s">
        <v>632</v>
      </c>
    </row>
    <row r="2" spans="1:2" ht="15.75" customHeight="1">
      <c r="A2" s="3" t="s">
        <v>367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380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100" customFormat="1" ht="15.75" customHeight="1" thickBot="1">
      <c r="A7" s="149" t="s">
        <v>19</v>
      </c>
      <c r="B7" s="238" t="s">
        <v>69</v>
      </c>
    </row>
    <row r="8" spans="1:2" s="15" customFormat="1" ht="12.75" customHeight="1">
      <c r="A8" s="133" t="s">
        <v>330</v>
      </c>
      <c r="B8" s="239"/>
    </row>
    <row r="9" spans="1:2" s="15" customFormat="1" ht="12.75">
      <c r="A9" s="131" t="s">
        <v>124</v>
      </c>
      <c r="B9" s="132">
        <v>500</v>
      </c>
    </row>
    <row r="10" spans="1:4" s="15" customFormat="1" ht="12.75">
      <c r="A10" s="131" t="s">
        <v>119</v>
      </c>
      <c r="B10" s="132">
        <v>50</v>
      </c>
      <c r="D10" s="331"/>
    </row>
    <row r="11" spans="1:2" s="15" customFormat="1" ht="12.75">
      <c r="A11" s="131" t="s">
        <v>120</v>
      </c>
      <c r="B11" s="132">
        <v>276</v>
      </c>
    </row>
    <row r="12" spans="1:2" s="15" customFormat="1" ht="12.75">
      <c r="A12" s="131" t="s">
        <v>121</v>
      </c>
      <c r="B12" s="132">
        <v>813</v>
      </c>
    </row>
    <row r="13" spans="1:2" s="15" customFormat="1" ht="12.75">
      <c r="A13" s="131" t="s">
        <v>243</v>
      </c>
      <c r="B13" s="132">
        <v>50</v>
      </c>
    </row>
    <row r="14" spans="1:2" s="15" customFormat="1" ht="12.75">
      <c r="A14" s="131" t="s">
        <v>87</v>
      </c>
      <c r="B14" s="132">
        <v>1500</v>
      </c>
    </row>
    <row r="15" spans="1:2" s="15" customFormat="1" ht="12.75">
      <c r="A15" s="131" t="s">
        <v>20</v>
      </c>
      <c r="B15" s="132">
        <v>500</v>
      </c>
    </row>
    <row r="16" spans="1:2" s="15" customFormat="1" ht="12.75">
      <c r="A16" s="131" t="s">
        <v>387</v>
      </c>
      <c r="B16" s="132">
        <v>269</v>
      </c>
    </row>
    <row r="17" spans="1:2" s="15" customFormat="1" ht="12.75">
      <c r="A17" s="199" t="s">
        <v>253</v>
      </c>
      <c r="B17" s="132"/>
    </row>
    <row r="18" spans="1:2" s="21" customFormat="1" ht="12.75">
      <c r="A18" s="198" t="s">
        <v>125</v>
      </c>
      <c r="B18" s="134">
        <v>4024</v>
      </c>
    </row>
    <row r="19" spans="1:2" s="21" customFormat="1" ht="12.75">
      <c r="A19" s="199" t="s">
        <v>350</v>
      </c>
      <c r="B19" s="134"/>
    </row>
    <row r="20" spans="1:2" s="21" customFormat="1" ht="12.75">
      <c r="A20" s="109" t="s">
        <v>351</v>
      </c>
      <c r="B20" s="134">
        <v>4506</v>
      </c>
    </row>
    <row r="21" spans="1:2" s="15" customFormat="1" ht="12.75">
      <c r="A21" s="133" t="s">
        <v>270</v>
      </c>
      <c r="B21" s="132"/>
    </row>
    <row r="22" spans="1:2" s="15" customFormat="1" ht="12.75">
      <c r="A22" s="131" t="s">
        <v>84</v>
      </c>
      <c r="B22" s="132">
        <v>8473</v>
      </c>
    </row>
    <row r="23" spans="1:2" s="15" customFormat="1" ht="12.75">
      <c r="A23" s="131" t="s">
        <v>339</v>
      </c>
      <c r="B23" s="356">
        <v>65036</v>
      </c>
    </row>
    <row r="24" spans="1:2" s="15" customFormat="1" ht="12.75">
      <c r="A24" s="133" t="s">
        <v>272</v>
      </c>
      <c r="B24" s="134"/>
    </row>
    <row r="25" spans="1:2" s="15" customFormat="1" ht="12.75">
      <c r="A25" s="131" t="s">
        <v>294</v>
      </c>
      <c r="B25" s="356">
        <v>15297</v>
      </c>
    </row>
    <row r="26" spans="1:2" s="15" customFormat="1" ht="12.75">
      <c r="A26" s="131" t="s">
        <v>331</v>
      </c>
      <c r="B26" s="134">
        <v>18643</v>
      </c>
    </row>
    <row r="27" spans="1:2" s="15" customFormat="1" ht="12.75">
      <c r="A27" s="131" t="s">
        <v>122</v>
      </c>
      <c r="B27" s="356">
        <v>3625</v>
      </c>
    </row>
    <row r="28" spans="1:2" s="15" customFormat="1" ht="12.75">
      <c r="A28" s="131" t="s">
        <v>616</v>
      </c>
      <c r="B28" s="134">
        <v>492</v>
      </c>
    </row>
    <row r="29" spans="1:2" s="15" customFormat="1" ht="12.75">
      <c r="A29" s="131" t="s">
        <v>624</v>
      </c>
      <c r="B29" s="134">
        <v>16000</v>
      </c>
    </row>
    <row r="30" spans="1:2" s="15" customFormat="1" ht="12.75">
      <c r="A30" s="131" t="s">
        <v>617</v>
      </c>
      <c r="B30" s="134">
        <v>16000</v>
      </c>
    </row>
    <row r="31" spans="1:2" s="15" customFormat="1" ht="12.75">
      <c r="A31" s="133" t="s">
        <v>295</v>
      </c>
      <c r="B31" s="132"/>
    </row>
    <row r="32" spans="1:2" s="15" customFormat="1" ht="12.75">
      <c r="A32" s="131" t="s">
        <v>21</v>
      </c>
      <c r="B32" s="132"/>
    </row>
    <row r="33" spans="1:2" s="15" customFormat="1" ht="12.75">
      <c r="A33" s="237" t="s">
        <v>210</v>
      </c>
      <c r="B33" s="132"/>
    </row>
    <row r="34" spans="1:2" s="15" customFormat="1" ht="12.75">
      <c r="A34" s="131" t="s">
        <v>296</v>
      </c>
      <c r="B34" s="132"/>
    </row>
    <row r="35" spans="1:2" s="15" customFormat="1" ht="12.75">
      <c r="A35" s="131" t="s">
        <v>72</v>
      </c>
      <c r="B35" s="132"/>
    </row>
    <row r="36" spans="1:2" s="15" customFormat="1" ht="12.75">
      <c r="A36" s="131" t="s">
        <v>343</v>
      </c>
      <c r="B36" s="132"/>
    </row>
    <row r="37" spans="1:2" s="15" customFormat="1" ht="12.75">
      <c r="A37" s="237" t="s">
        <v>211</v>
      </c>
      <c r="B37" s="132"/>
    </row>
    <row r="38" spans="1:2" s="15" customFormat="1" ht="12.75">
      <c r="A38" s="131" t="s">
        <v>123</v>
      </c>
      <c r="B38" s="132"/>
    </row>
    <row r="39" spans="1:2" s="15" customFormat="1" ht="12.75">
      <c r="A39" s="131" t="s">
        <v>73</v>
      </c>
      <c r="B39" s="132"/>
    </row>
    <row r="40" spans="1:2" s="15" customFormat="1" ht="12.75">
      <c r="A40" s="131" t="s">
        <v>244</v>
      </c>
      <c r="B40" s="132"/>
    </row>
    <row r="41" spans="1:2" s="15" customFormat="1" ht="12.75">
      <c r="A41" s="131" t="s">
        <v>22</v>
      </c>
      <c r="B41" s="132"/>
    </row>
    <row r="42" spans="1:2" s="15" customFormat="1" ht="12.75">
      <c r="A42" s="131" t="s">
        <v>74</v>
      </c>
      <c r="B42" s="132"/>
    </row>
    <row r="43" spans="1:2" s="15" customFormat="1" ht="12.75">
      <c r="A43" s="131" t="s">
        <v>75</v>
      </c>
      <c r="B43" s="132"/>
    </row>
    <row r="44" spans="1:4" s="15" customFormat="1" ht="12.75">
      <c r="A44" s="131" t="s">
        <v>23</v>
      </c>
      <c r="B44" s="132"/>
      <c r="D44" s="331"/>
    </row>
    <row r="45" spans="1:4" s="15" customFormat="1" ht="12.75">
      <c r="A45" s="237" t="s">
        <v>325</v>
      </c>
      <c r="B45" s="132"/>
      <c r="D45" s="331"/>
    </row>
    <row r="46" spans="1:2" s="15" customFormat="1" ht="12.75">
      <c r="A46" s="237" t="s">
        <v>326</v>
      </c>
      <c r="B46" s="132"/>
    </row>
    <row r="47" spans="1:2" s="15" customFormat="1" ht="12.75">
      <c r="A47" s="199" t="s">
        <v>638</v>
      </c>
      <c r="B47" s="132"/>
    </row>
    <row r="48" spans="1:4" s="15" customFormat="1" ht="12.75">
      <c r="A48" s="615" t="s">
        <v>640</v>
      </c>
      <c r="B48" s="616">
        <v>5386</v>
      </c>
      <c r="D48" s="331"/>
    </row>
    <row r="49" spans="1:2" s="15" customFormat="1" ht="12.75">
      <c r="A49" s="133" t="s">
        <v>269</v>
      </c>
      <c r="B49" s="132"/>
    </row>
    <row r="50" spans="1:2" s="15" customFormat="1" ht="12.75">
      <c r="A50" s="131" t="s">
        <v>212</v>
      </c>
      <c r="B50" s="132">
        <v>685</v>
      </c>
    </row>
    <row r="51" spans="1:2" s="285" customFormat="1" ht="12.75">
      <c r="A51" s="133" t="s">
        <v>249</v>
      </c>
      <c r="B51" s="284"/>
    </row>
    <row r="52" spans="1:2" s="15" customFormat="1" ht="12.75">
      <c r="A52" s="131" t="s">
        <v>213</v>
      </c>
      <c r="B52" s="132">
        <v>8193</v>
      </c>
    </row>
    <row r="53" spans="1:2" s="15" customFormat="1" ht="12.75">
      <c r="A53" s="133" t="s">
        <v>340</v>
      </c>
      <c r="B53" s="132"/>
    </row>
    <row r="54" spans="1:2" s="15" customFormat="1" ht="12.75">
      <c r="A54" s="236" t="s">
        <v>209</v>
      </c>
      <c r="B54" s="132">
        <v>552</v>
      </c>
    </row>
    <row r="55" spans="1:2" s="15" customFormat="1" ht="12.75">
      <c r="A55" s="131" t="s">
        <v>82</v>
      </c>
      <c r="B55" s="132">
        <v>138</v>
      </c>
    </row>
    <row r="56" spans="1:2" s="15" customFormat="1" ht="12.75">
      <c r="A56" s="133" t="s">
        <v>341</v>
      </c>
      <c r="B56" s="137"/>
    </row>
    <row r="57" spans="1:2" s="15" customFormat="1" ht="12.75">
      <c r="A57" s="236" t="s">
        <v>208</v>
      </c>
      <c r="B57" s="132">
        <v>3000</v>
      </c>
    </row>
    <row r="58" spans="1:2" s="15" customFormat="1" ht="12.75">
      <c r="A58" s="236" t="s">
        <v>245</v>
      </c>
      <c r="B58" s="132"/>
    </row>
    <row r="59" spans="1:2" s="15" customFormat="1" ht="12.75">
      <c r="A59" s="236" t="s">
        <v>342</v>
      </c>
      <c r="B59" s="132"/>
    </row>
    <row r="60" spans="1:2" s="15" customFormat="1" ht="12.75">
      <c r="A60" s="133" t="s">
        <v>635</v>
      </c>
      <c r="B60" s="132"/>
    </row>
    <row r="61" spans="1:2" s="15" customFormat="1" ht="12.75">
      <c r="A61" s="131" t="s">
        <v>246</v>
      </c>
      <c r="B61" s="616">
        <v>6500</v>
      </c>
    </row>
    <row r="62" spans="1:2" s="15" customFormat="1" ht="12.75">
      <c r="A62" s="92" t="s">
        <v>297</v>
      </c>
      <c r="B62" s="132">
        <v>300</v>
      </c>
    </row>
    <row r="63" spans="1:2" s="42" customFormat="1" ht="12.75">
      <c r="A63" s="615" t="s">
        <v>636</v>
      </c>
      <c r="B63" s="616">
        <v>1831</v>
      </c>
    </row>
    <row r="64" spans="1:2" s="42" customFormat="1" ht="13.5" thickBot="1">
      <c r="A64" s="294"/>
      <c r="B64" s="295"/>
    </row>
    <row r="65" spans="1:2" s="332" customFormat="1" ht="13.5" thickBot="1">
      <c r="A65" s="135" t="s">
        <v>3</v>
      </c>
      <c r="B65" s="136">
        <f>SUM(B8:B64)</f>
        <v>182639</v>
      </c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3"/>
  <dimension ref="A1:F27"/>
  <sheetViews>
    <sheetView workbookViewId="0" topLeftCell="A10">
      <selection activeCell="F29" sqref="F29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618</v>
      </c>
    </row>
    <row r="2" spans="1:4" ht="15.75">
      <c r="A2" s="6"/>
      <c r="B2" s="6"/>
      <c r="C2" s="6"/>
      <c r="D2" s="33" t="s">
        <v>633</v>
      </c>
    </row>
    <row r="3" spans="1:4" ht="15.75">
      <c r="A3" s="6"/>
      <c r="B3" s="6"/>
      <c r="C3" s="6"/>
      <c r="D3" s="32" t="s">
        <v>27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49</v>
      </c>
      <c r="B7" s="3"/>
      <c r="C7" s="3"/>
      <c r="D7" s="14"/>
    </row>
    <row r="8" spans="1:4" ht="19.5">
      <c r="A8" s="3" t="s">
        <v>366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100" customFormat="1" ht="33" customHeight="1" thickBot="1">
      <c r="A14" s="101" t="s">
        <v>2</v>
      </c>
      <c r="B14" s="102"/>
      <c r="C14" s="103"/>
      <c r="D14" s="104" t="s">
        <v>69</v>
      </c>
    </row>
    <row r="15" spans="1:6" ht="15.75">
      <c r="A15" s="47" t="s">
        <v>71</v>
      </c>
      <c r="B15" s="48"/>
      <c r="C15" s="49"/>
      <c r="D15" s="610">
        <v>1515</v>
      </c>
      <c r="E15" s="519"/>
      <c r="F15" s="4"/>
    </row>
    <row r="16" spans="1:6" ht="15.75">
      <c r="A16" s="39" t="s">
        <v>50</v>
      </c>
      <c r="B16" s="38"/>
      <c r="C16" s="50"/>
      <c r="D16" s="89"/>
      <c r="E16" s="4"/>
      <c r="F16" s="4"/>
    </row>
    <row r="17" spans="1:6" ht="12.75">
      <c r="A17" s="91" t="s">
        <v>248</v>
      </c>
      <c r="B17" s="44"/>
      <c r="C17" s="90"/>
      <c r="D17" s="88"/>
      <c r="E17" s="36"/>
      <c r="F17" s="45"/>
    </row>
    <row r="18" spans="1:6" ht="12.75">
      <c r="A18" s="91" t="s">
        <v>247</v>
      </c>
      <c r="B18" s="44"/>
      <c r="C18" s="90"/>
      <c r="D18" s="611">
        <v>2665</v>
      </c>
      <c r="E18" s="46"/>
      <c r="F18" s="45"/>
    </row>
    <row r="19" spans="1:6" ht="12.75">
      <c r="A19" s="91" t="s">
        <v>346</v>
      </c>
      <c r="B19" s="44"/>
      <c r="C19" s="90"/>
      <c r="D19" s="520">
        <v>1740</v>
      </c>
      <c r="E19" s="46"/>
      <c r="F19" s="45"/>
    </row>
    <row r="20" spans="1:6" ht="12.75">
      <c r="A20" s="197" t="s">
        <v>293</v>
      </c>
      <c r="B20" s="44"/>
      <c r="C20" s="90"/>
      <c r="D20" s="88">
        <v>2925</v>
      </c>
      <c r="E20" s="46"/>
      <c r="F20" s="45"/>
    </row>
    <row r="21" spans="1:6" ht="12.75">
      <c r="A21" s="91" t="s">
        <v>347</v>
      </c>
      <c r="B21" s="44"/>
      <c r="C21" s="90"/>
      <c r="D21" s="520">
        <v>1082</v>
      </c>
      <c r="E21" s="46"/>
      <c r="F21" s="45"/>
    </row>
    <row r="22" spans="1:6" ht="12.75">
      <c r="A22" s="336"/>
      <c r="B22" s="44"/>
      <c r="C22" s="90"/>
      <c r="D22" s="88"/>
      <c r="E22" s="46"/>
      <c r="F22" s="45"/>
    </row>
    <row r="23" spans="1:6" ht="12.75">
      <c r="A23" s="337"/>
      <c r="B23" s="44"/>
      <c r="C23" s="90"/>
      <c r="D23" s="521"/>
      <c r="E23" s="46"/>
      <c r="F23" s="45"/>
    </row>
    <row r="24" spans="1:6" ht="12.75">
      <c r="A24" s="91"/>
      <c r="B24" s="44"/>
      <c r="C24" s="90"/>
      <c r="D24" s="88"/>
      <c r="E24" s="46"/>
      <c r="F24" s="45"/>
    </row>
    <row r="25" spans="1:4" ht="15.75">
      <c r="A25" s="39" t="s">
        <v>51</v>
      </c>
      <c r="B25" s="37"/>
      <c r="C25" s="51"/>
      <c r="D25" s="522">
        <f>SUM(D17:D24)</f>
        <v>8412</v>
      </c>
    </row>
    <row r="26" spans="1:4" ht="15.75">
      <c r="A26" s="39"/>
      <c r="B26" s="37"/>
      <c r="C26" s="51"/>
      <c r="D26" s="51"/>
    </row>
    <row r="27" spans="1:4" ht="16.5" thickBot="1">
      <c r="A27" s="40" t="s">
        <v>52</v>
      </c>
      <c r="B27" s="41"/>
      <c r="C27" s="52"/>
      <c r="D27" s="304">
        <f>SUM(D15,D25)</f>
        <v>9927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2012-09-07T11:14:26Z</cp:lastPrinted>
  <dcterms:created xsi:type="dcterms:W3CDTF">2003-01-09T09:58:10Z</dcterms:created>
  <dcterms:modified xsi:type="dcterms:W3CDTF">2012-09-07T11:40:29Z</dcterms:modified>
  <cp:category/>
  <cp:version/>
  <cp:contentType/>
  <cp:contentStatus/>
</cp:coreProperties>
</file>